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25" windowHeight="11040" activeTab="0"/>
  </bookViews>
  <sheets>
    <sheet name="Доходы" sheetId="1" r:id="rId1"/>
    <sheet name="Расходы" sheetId="2" r:id="rId2"/>
    <sheet name="Источники" sheetId="3" r:id="rId3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<sst xmlns="http://schemas.openxmlformats.org/spreadsheetml/2006/main" count="418" uniqueCount="324">
  <si>
    <t>000 2 02 00000 00 0000 000</t>
  </si>
  <si>
    <t>Получение кредитов от кредитных организаций бюджетами сельских поселений в валюте Российской Федерации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</si>
  <si>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</si>
  <si>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</si>
  <si>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</si>
  <si>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</si>
  <si>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</si>
  <si>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</si>
  <si>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</si>
  <si>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</si>
  <si>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</si>
  <si>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</si>
  <si>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</si>
  <si>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</si>
  <si>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</si>
  <si>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</si>
  <si>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</si>
  <si>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</si>
  <si>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</si>
  <si>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4</t>
  </si>
  <si>
    <t>5</t>
  </si>
  <si>
    <t>Изменение остатков средств</t>
  </si>
  <si>
    <t>OOO 01 00 00 00 00 0000 000</t>
  </si>
  <si>
    <t>НАЛОГОВЫЕ И НЕНАЛОГОВЫЕ ДОХОДЫ</t>
  </si>
  <si>
    <t>КУЛЬТУРА, КИНЕМАТОГРАФИЯ</t>
  </si>
  <si>
    <t>ФИЗИЧЕСКАЯ КУЛЬТУРА И СПОРТ</t>
  </si>
  <si>
    <t>000 01 05 00 00 00 0000 600</t>
  </si>
  <si>
    <t>000 1 11 09040 00 0000 120</t>
  </si>
  <si>
    <t>СОЦИАЛЬНАЯ ПОЛИТИКА</t>
  </si>
  <si>
    <t>Пенсионное обеспечение</t>
  </si>
  <si>
    <t>000 1 11 09045 10 0000 120</t>
  </si>
  <si>
    <t>000 2 02 03015 10 0000 151</t>
  </si>
  <si>
    <t>Другие вопросы в области национальной безопасности и правоохранительной деятельности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</si>
  <si>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</si>
  <si>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</si>
  <si>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</si>
  <si>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</si>
  <si>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Уменьшение прочих остатков средств бюджетов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</si>
  <si>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</si>
  <si>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</si>
  <si>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</si>
  <si>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Код расхода по бюджетной классификации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</si>
  <si>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</si>
  <si>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</si>
  <si>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</si>
  <si>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</si>
  <si>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</si>
  <si>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</si>
  <si>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</si>
  <si>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</si>
  <si>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</si>
  <si>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 и оздоровление детей</t>
  </si>
  <si>
    <t>Увеличение остатков средств бюджетов</t>
  </si>
  <si>
    <t>Форма 0503117  с.3</t>
  </si>
  <si>
    <t>Форма 0503117  с.2</t>
  </si>
  <si>
    <t>000 1 00 00000 00 0000 000</t>
  </si>
  <si>
    <t>000 1 09 04053 10 0000 110</t>
  </si>
  <si>
    <t>000 1 06 01030 10 0000 110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</si>
  <si>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</si>
  <si>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</si>
  <si>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</si>
  <si>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</si>
  <si>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</si>
  <si>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</si>
  <si>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</si>
  <si>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</si>
  <si>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</si>
  <si>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</si>
  <si>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</si>
  <si>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</si>
  <si>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000 90 00 00 00 00 0000 000</t>
  </si>
  <si>
    <t>Утвержденные бюджетные назначения</t>
  </si>
  <si>
    <t>000 01 00 00 00 00 0000 000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</si>
  <si>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</si>
  <si>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</si>
  <si>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000 1 14 02000 00 0000 000</t>
  </si>
  <si>
    <t>БЕЗВОЗМЕЗДНЫЕ ПОСТУПЛЕНИЯ</t>
  </si>
  <si>
    <t>000 2 00 00000 00 0000 000</t>
  </si>
  <si>
    <t>000 2 18 05010 10 0000 151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</si>
  <si>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</si>
  <si>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000 01 05 02 00 00 0000 500</t>
  </si>
  <si>
    <t>000 01 05 02 01 00 0000 510</t>
  </si>
  <si>
    <t>000 01 05 02 01 10 0000 510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</si>
  <si>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</si>
  <si>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</si>
  <si>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</si>
  <si>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</si>
  <si>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</si>
  <si>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000 1 14 02050 10 0000 410</t>
  </si>
  <si>
    <t>000 1 14 02053 10 0000 410</t>
  </si>
  <si>
    <t>Код источника финансирования дефицита бюджета по бюджетной классификации</t>
  </si>
  <si>
    <t>000 01 02 00 00 10 0000 710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</si>
  <si>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</si>
  <si>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</si>
  <si>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</si>
  <si>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</si>
  <si>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</si>
  <si>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</si>
  <si>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000 1 11 05000 00 0000 120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</si>
  <si>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</si>
  <si>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</si>
  <si>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</si>
  <si>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</si>
  <si>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000 1 05 03010 01 0000 110</t>
  </si>
  <si>
    <t>000 1 11 05035 10 0000 120</t>
  </si>
  <si>
    <t>000 1 06 06033 10 0000 110</t>
  </si>
  <si>
    <t>Уменьшение прочих остатков денежных средств бюджетов</t>
  </si>
  <si>
    <t>Налоги на имущество</t>
  </si>
  <si>
    <t>000 1 09 04000 00 0000 110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</si>
  <si>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</si>
  <si>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</si>
  <si>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Налог на доходы физических лиц</t>
  </si>
  <si>
    <t>000 1 01 02000 01 0000 110</t>
  </si>
  <si>
    <t>000 1 01 02010 01 0000 110</t>
  </si>
  <si>
    <t>000 2 18 05000 10 0000 151</t>
  </si>
  <si>
    <t>ОБЩЕГОСУДАРСТВЕННЫЕ ВОПРОСЫ</t>
  </si>
  <si>
    <t>ШТРАФЫ, САНКЦИИ, ВОЗМЕЩЕНИЕ УЩЕРБА</t>
  </si>
  <si>
    <t>000 1 16 00000 00 0000 000</t>
  </si>
  <si>
    <t>НАЦИОНАЛЬНАЯ ЭКОНОМИКА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</si>
  <si>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</si>
  <si>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</si>
  <si>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</si>
  <si>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</si>
  <si>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</si>
  <si>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000 2 02 03000 00 0000 151</t>
  </si>
  <si>
    <t>000 1 11 05030 00 0000 120</t>
  </si>
  <si>
    <t>Культура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</si>
  <si>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</si>
  <si>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Функционирование высшего должностного лица субъекта Российской Федерации и муниципального образования</t>
  </si>
  <si>
    <t>000 1 16 33050 10 0000 140</t>
  </si>
  <si>
    <t>НАЛОГИ НА ПРИБЫЛЬ, ДОХОДЫ</t>
  </si>
  <si>
    <t>000 1 01 00000 00 0000 000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</si>
  <si>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</si>
  <si>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</si>
  <si>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</si>
  <si>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</si>
  <si>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</si>
  <si>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СОВОКУПНЫЙ ДОХОД</t>
  </si>
  <si>
    <t>000 1 05 00000 00 0000 000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</si>
  <si>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</si>
  <si>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</si>
  <si>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</si>
  <si>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</si>
  <si>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</si>
  <si>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</si>
  <si>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</si>
  <si>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</si>
  <si>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000 1 16 33000 00 0000 140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</si>
  <si>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</si>
  <si>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</si>
  <si>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</si>
  <si>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</si>
  <si>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</si>
  <si>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сельских поселений от возврата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</si>
  <si>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</si>
  <si>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</si>
  <si>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</si>
  <si>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</si>
  <si>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субъектов Российской Федерации и муниципальных образований</t>
  </si>
  <si>
    <t>000 1 06 06030 00 0000 110</t>
  </si>
  <si>
    <t>000 9600 0000000000 000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</si>
  <si>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</si>
  <si>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</si>
  <si>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</si>
  <si>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</si>
  <si>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</si>
  <si>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000 0111 0000000000 000</t>
  </si>
  <si>
    <t>000 0113 0000000000 000</t>
  </si>
  <si>
    <t>000 0200 0000000000 000</t>
  </si>
  <si>
    <t>000 0203 0000000000 000</t>
  </si>
  <si>
    <t>000 0300 0000000000 000</t>
  </si>
  <si>
    <t>000 0314 0000000000 000</t>
  </si>
  <si>
    <t>000 0400 0000000000 000</t>
  </si>
  <si>
    <t>000 0412 0000000000 000</t>
  </si>
  <si>
    <t>000 0500 0000000000 000</t>
  </si>
  <si>
    <t>000 0503 0000000000 000</t>
  </si>
  <si>
    <t>000 0700 0000000000 000</t>
  </si>
  <si>
    <t>000 0707 0000000000 000</t>
  </si>
  <si>
    <t>000 0800 0000000000 000</t>
  </si>
  <si>
    <t>000 0801 0000000000 000</t>
  </si>
  <si>
    <t>000 1000 0000000000 000</t>
  </si>
  <si>
    <t>000 1001 0000000000 000</t>
  </si>
  <si>
    <t>000 1100 0000000000 000</t>
  </si>
  <si>
    <t>000 1101 0000000000 000</t>
  </si>
  <si>
    <t>000 1300 0000000000 000</t>
  </si>
  <si>
    <t>000 1301 0000000000 000</t>
  </si>
  <si>
    <t>000 7900 0000000000 000</t>
  </si>
  <si>
    <t>обслуживание муниципального долга. Обслуживание муниципального долга.</t>
  </si>
  <si>
    <t>000 1301 9700010080 730</t>
  </si>
  <si>
    <t>Муниципальная программа"Спорт сел.пос.Ашитковское на период 2015-2017гг.Субсидии автономным учреждениям.. Субсидии автономным учреждениям на иные цели.</t>
  </si>
  <si>
    <t>000 1101 0820100010 622</t>
  </si>
  <si>
    <t>Муниципальная программа"Спорт сел.пос.Ашитковское на период 2015-2017гг.Субсидии автономным учреждениям.. Субсидии автономным учреждениям на финансовое обеспечение государственного(муниципального)задания на оказание государст.(муниц.) услуг (выполнение работ).</t>
  </si>
  <si>
    <t>000 1101 0810200010 621</t>
  </si>
  <si>
    <t>000 1101 0810100010 621</t>
  </si>
  <si>
    <t>социальные выплаты. Выпол.функций орг.муниц.власти за счет цел.средств.</t>
  </si>
  <si>
    <t>000 1001 9700010070 312</t>
  </si>
  <si>
    <t>Муниципальная программа "Культура сп Ашитковское на период 2015-2017гг"Обеспечение деятельности подведом. учрежд. МАУ "ЦКСиРМ" "Радость". Субсидии автономным учреждениям на иные цели.</t>
  </si>
  <si>
    <t>000 0801 0720100010 622</t>
  </si>
  <si>
    <t>Муниципальная программа "Культура сп Ашитковское на период 2015-2017гг"Обеспечение деятельности подведом. учрежд. МАУ "ЦКСиРМ" "Радость". Субсидии автономным учреждениям на финансовое обеспечение государственного(муниципального)задания на оказание государст.(муниц.) услуг (выполнение работ).</t>
  </si>
  <si>
    <t>000 0801 0710200010 621</t>
  </si>
  <si>
    <t>000 0801 0710100010 621</t>
  </si>
  <si>
    <t>Муниципальная программа "Молодое поколение сп Ашитковское на период 2015-2017гг"Обеспечение деятельности подведом. учрежд. МАУ "ЦКСиРМ" "Радость". Субсидии автономным учреждениям на финансовое обеспечение государственного(муниципального)задания на оказание государст.(муниц.) услуг (выполнение работ).</t>
  </si>
  <si>
    <t>000 0707 0610100010 621</t>
  </si>
  <si>
    <t>Приобретение хок.коробки за счет иных межбюджетных трансфертов из бюджета М.О.на доп.мероприятия по развитию ЖКХ и соц.культ.сферы 2016г-2018г.. Прочая закупка товаров, работ, услуг для государственных (муниципальных)нужд.</t>
  </si>
  <si>
    <t>000 0503 9700004400 244</t>
  </si>
  <si>
    <t>Муниципальная программа "Энергоснабжение и повыш энергетич.эффектив. в сп Ашитковское на период 2015-2019гг..Частич.замена сети уличн.освещ. с установкой энергосберег.светильников.. Прочая закупка товаров, работ, услуг для государственных (муниципальных)нужд.</t>
  </si>
  <si>
    <t>000 0503 0510300010 244</t>
  </si>
  <si>
    <t>Муниципальная программа "Энергоснабжение и повыш энергетич.эффектив. в сп Ашитковское на  период 2015-2019гг.Приобретение энергосберег.ламп и светильников.. Прочая закупка товаров, работ, услуг для государственных (муниципальных)нужд.</t>
  </si>
  <si>
    <t>000 0503 0510200010 244</t>
  </si>
  <si>
    <t>Муниципальная программа "Энергоснабжение и повыш энергетич.эффектив. в сп Ашитковское на период 2015-2019гг.Содержание сетей уличного освещения. Прочая закупка товаров, работ, услуг для государственных (муниципальных)нужд.</t>
  </si>
  <si>
    <t>000 0503 0510100010 244</t>
  </si>
  <si>
    <t>Муниципальная программа по ремонту дворовых тер.многокварт.дом.проездов к дворов.тер. на 2016г.Строительство парковок. тротуаров. Прочая закупка товаров, работ, услуг для государственных (муниципальных)нужд.</t>
  </si>
  <si>
    <t>000 0503 0410200010 244</t>
  </si>
  <si>
    <t>Муниципальная программа по ремонту дворовых тер.многокварт.дом.проездов к дворов.тер. на 2015-2017гг.Обеспечение мероприят.направлен. на улучш.состояния двор.тер.многокварт.домов. Прочая закупка товаров, работ, услуг для государственных (муниципальных)нужд.</t>
  </si>
  <si>
    <t>000 0503 0410100010 244</t>
  </si>
  <si>
    <t>Муниципальная программа"Благоустройство насел.пунк. сп Ашитковское" на период 2015-2017гг.Приобретение лавочек.урн и расходных материалов.. Прочая закупка товаров, работ, услуг для государственных (муниципальных)нужд.</t>
  </si>
  <si>
    <t>000 0503 0350100040 244</t>
  </si>
  <si>
    <t>Муниципальная программа"Благоустройство насел.пунк. сп Ашитковское" на период 2015-2017гг.в части защиты террит. от неблагоприятн.возд.    безнадзорных животных.. Прочая закупка товаров, работ, услуг для государственных (муниципальных)нужд.</t>
  </si>
  <si>
    <t>000 0503 0350100030 244</t>
  </si>
  <si>
    <t>Муниципальная программа"Благоустройство насел.пунк. сп Ашитковское" на период 2015-2017гг.Ремонт колодцев.. Прочая закупка товаров, работ, услуг для государственных (муниципальных)нужд.</t>
  </si>
  <si>
    <t>000 0503 0350100020 244</t>
  </si>
  <si>
    <t>Муниципальная программа"Благоустройство насел.пунк. сп Ашитковское" на период 2015-2017гг.Ремонт памятников.. Прочая закупка товаров, работ, услуг для государственных (муниципальных)нужд.</t>
  </si>
  <si>
    <t>000 0503 0350100010 244</t>
  </si>
  <si>
    <t>Муниципальная программа"Благоустройство насел.пунк. сп Ашитковское" на период 2015-2017гг..Благоустройство мест отдыха на воде. Прочая закупка товаров, работ, услуг для государственных (муниципальных)нужд.</t>
  </si>
  <si>
    <t>000 0503 0340100010 244</t>
  </si>
  <si>
    <t>Муниципальная программа"Благоустройство насел.пунк. сп Ашитковское" на период 2015-2017гг.Санитарная обрезка деревьев. Прочая закупка товаров, работ, услуг для государственных (муниципальных)нужд.</t>
  </si>
  <si>
    <t>000 0503 0330100010 244</t>
  </si>
  <si>
    <t>Муниципальная программа"Благоустройство насел.пунк. сп Ашитковское" на период  2015-2017гг.содержание малых архитиктурных форм. Прочая закупка товаров, работ, услуг для государственных (муниципальных)нужд.</t>
  </si>
  <si>
    <t>000 0503 0320100030 244</t>
  </si>
  <si>
    <t>Муниципальная программа"Благоустройство насел.пунк. сп Ашитковское" на 2015-2017гг.Изготовление ограждений детских  площадок. Прочая закупка товаров, работ, услуг для государственных (муниципальных)нужд.</t>
  </si>
  <si>
    <t>000 0503 0320100020 244</t>
  </si>
  <si>
    <t>Муниципальная программа"Благоустройство насел.пунк. сп Ашитковское" на период 2015-2017гг."Приобретение малых архитектур.форм и спорт.сооруж. и их установка.. Прочая закупка товаров, работ, услуг для государственных (муниципальных)нужд.</t>
  </si>
  <si>
    <t>000 0503 0320100010 244</t>
  </si>
  <si>
    <t>Муниципальная программа "Благоустройство насел.пунктов сел.пос.Ашитковское на период 2015-2017г".Обеспечение деятельности МКУ "ЧиБ". Уплата прочих налогов, сборов.</t>
  </si>
  <si>
    <t>000 0503 0310100010 852</t>
  </si>
  <si>
    <t>Муниципальная программа "Благоустройство насел.пунктов сел.пос.Ашитковское на период 2015-2017г".Обеспечение деятельности МКУ "ЧиБ". Уплата налога на имуществол организаций и земельного налога.</t>
  </si>
  <si>
    <t>000 0503 0310100010 851</t>
  </si>
  <si>
    <t>Муниципальная программа "Благоустройство насел.пунктов сел.пос.Ашитковское на период 2015-2017г".Обеспечение деятельности МКУ "ЧиБ". Прочая закупка товаров, работ, услуг для государственных (муниципальных)нужд.</t>
  </si>
  <si>
    <t>000 0503 0310100010 244</t>
  </si>
  <si>
    <t>Муниципальная программа "Благоустройство насел.пунктов сел.пос.Ашитковское на период 2015-2017г".Обеспечение деятельности МКУ "ЧиБ". Закупка товаров , работ,услуг в сфере информационно-коммуникационных технологий.</t>
  </si>
  <si>
    <t>000 0503 0310100010 242</t>
  </si>
  <si>
    <t>Муниципальная программа "Благоустройство насел.пунктов сел.пос.Ашитковское на период 2015-2017г".Обеспечение деятельности МКУ "ЧиБ". Взносы по обязательному социальному страхованию на выплаты по оплате труда работников и иные выплаты работникам казенных учреждений.</t>
  </si>
  <si>
    <t>000 0503 0310100010 119</t>
  </si>
  <si>
    <t>Муниципальная программа "Благоустройство насел.пунктов сел.пос.Ашитковское на период 2015-2017г".Обеспечение деятельности МКУ "ЧиБ". Фонд оплаты труда казенных учреждений.</t>
  </si>
  <si>
    <t>000 0503 0310100010 111</t>
  </si>
  <si>
    <t>Мероприятия по землеустройству. Прочая закупка товаров, работ, услуг для государственных (муниципальных)нужд.</t>
  </si>
  <si>
    <t>000 0412 9700010060 244</t>
  </si>
  <si>
    <t>Муниципальная программа "Обеспечение пожарной безопасности сп Ашитковское".Изготовление и установка информационных стендов по противопожарной пропогандн. Прочая закупка товаров, работ, услуг для государственных (муниципальных)нужд.</t>
  </si>
  <si>
    <t>000 0314 0210100030 244</t>
  </si>
  <si>
    <t>Муниципальная программа "Обеспечение пожарной безопасности сп Ашитковское".Приобретение средств.выполнение работ и оказание услуг по обеспечению пожарной безопасности на муниц.объектах с мас. пребыван. людей в социально-значимых объектах.. Прочая закупка товаров, работ, услуг для государственных (муниципальных)нужд.</t>
  </si>
  <si>
    <t>000 0314 0210100020 244</t>
  </si>
  <si>
    <t>Муниципальная программа "Обеспечение пожарной безопасности сп Ашитковское".Опашка населенных пунктов.. Прочая закупка товаров, работ, услуг для государственных (муниципальных)нужд.</t>
  </si>
  <si>
    <t>000 0314 0210100010 244</t>
  </si>
  <si>
    <t>Осуществление первичного воинского учета на территориях, где отсутствуют военные комиссариаты - за счет субвенции.. Прочая закупка товаров, работ, услуг для государственных (муниципальных)нужд.</t>
  </si>
  <si>
    <t>000 0203 9700051180 244</t>
  </si>
  <si>
    <t>Осуществление первичного воинского учета на территориях, где отсутствуют военные комиссариаты - за счет субвенции.. Взносы по обязательному социальному страхованию на выплаты  денежного содержания и иные выплаты работников госуд.(муниципальных) органов.</t>
  </si>
  <si>
    <t>000 0203 9700051180 129</t>
  </si>
  <si>
    <t>Осуществление первичного воинского учета на территориях, где отсутствуют военные комиссариаты - за счет субвенции.. Фонд оплаты труда государственных и (муниципальных) органов.</t>
  </si>
  <si>
    <t>000 0203 9700051180 121</t>
  </si>
  <si>
    <t>другие расходы-исполнение судебных актов. Уплата иных платежей.</t>
  </si>
  <si>
    <t>000 0113 9700010050 853</t>
  </si>
  <si>
    <t>другие расходы-исполнение судебных актов. Уплата прочих налогов, сборов.</t>
  </si>
  <si>
    <t>000 0113 9700010050 852</t>
  </si>
  <si>
    <t>Опубликование официальных документов в средствах массовой информации.Информирование населения о деятельности органов местного самоуправления.. Прочая закупка товаров, работ, услуг для государственных (муниципальных)нужд.</t>
  </si>
  <si>
    <t>000 0113 9700010040 244</t>
  </si>
  <si>
    <t>взносы в ассоциацию. Уплата прочих налогов, сборов.</t>
  </si>
  <si>
    <t>000 0113 9700010030 852</t>
  </si>
  <si>
    <t>другие общегосударственные вопросы. Прочая закупка товаров, работ, услуг для государственных (муниципальных)нужд.</t>
  </si>
  <si>
    <t>000 0113 9700010020 244</t>
  </si>
  <si>
    <t>Обслуживание государственного долга Российской Федерации.. Резервные средства.</t>
  </si>
  <si>
    <t>000 0111 9700010010 870</t>
  </si>
  <si>
    <t>Межбюджетные трансферты бюджетам муницип.районов из бюджетов поселений на осуществ. части полномочий по решению вопросов местн.знач. в соответ. с заключ.соглаш.. Иные межбюджетные трансферты.</t>
  </si>
  <si>
    <t>000 0106 9700024000 540</t>
  </si>
  <si>
    <t>Центральный аппарат. Уплата иных платежей.</t>
  </si>
  <si>
    <t>000 0104 9400040000 853</t>
  </si>
  <si>
    <t>Центральный аппарат. Уплата прочих налогов, сборов.</t>
  </si>
  <si>
    <t>000 0104 9400040000 852</t>
  </si>
  <si>
    <t>Центральный аппарат. Уплата налога на имуществол организаций и земельного налога.</t>
  </si>
  <si>
    <t>000 0104 9400040000 851</t>
  </si>
  <si>
    <t>Центральный аппарат. Прочая закупка товаров, работ, услуг для государственных (муниципальных)нужд.</t>
  </si>
  <si>
    <t>000 0104 9400040000 244</t>
  </si>
  <si>
    <t>Центральный аппарат. Закупка товаров , работ,услуг в сфере информационно-коммуникационных технологий.</t>
  </si>
  <si>
    <t>000 0104 9400040000 242</t>
  </si>
  <si>
    <t>Центральный аппарат. Взносы по обязательному социальному страхованию на выплаты  денежного содержания и иные выплаты работников госуд.(муниципальных) органов.</t>
  </si>
  <si>
    <t>000 0104 9400040000 129</t>
  </si>
  <si>
    <t>Центральный аппарат. Фонд оплаты труда государственных и (муниципальных) органов.</t>
  </si>
  <si>
    <t>000 0104 9400040000 121</t>
  </si>
  <si>
    <t>Муниципальная программа "Доступная среда сел.посел.Ашитковское на период 2015-2017гг.". Прочая закупка товаров, работ, услуг для государственных (муниципальных)нужд.</t>
  </si>
  <si>
    <t>000 0104 0110100010 244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</si>
  <si>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фондами. Взносы по обязательному социальному страхованию на выплаты  денежного содержания и иные выплаты работников госуд.(муниципальных) органов.</t>
  </si>
  <si>
    <t>000 0103 9400030000 129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</si>
  <si>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фондами. Фонд оплаты труда государственных и (муниципальных) органов.</t>
  </si>
  <si>
    <t>000 0103 9400030000 121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</si>
  <si>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фондами.. Взносы по обязательному социальному страхованию на выплаты  денежного содержания и иные выплаты работников госуд.(муниципальных) органов.</t>
  </si>
  <si>
    <t>000 0102 9400020000 129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</si>
  <si>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фондами.. Фонд оплаты труда государственных и (муниципальных) органов.</t>
  </si>
  <si>
    <t>000 0102 9400020000 121</t>
  </si>
  <si>
    <t>Руководитель   __________________</t>
  </si>
  <si>
    <t>Сухарь О.В.</t>
  </si>
  <si>
    <t xml:space="preserve">                                   (подпись)                    </t>
  </si>
  <si>
    <t xml:space="preserve"> (расшифровка подписи)</t>
  </si>
  <si>
    <t>Главный бухгалтер   ________________</t>
  </si>
  <si>
    <t>Морозова Е.А.</t>
  </si>
  <si>
    <t>04 апреля  2016 г.</t>
  </si>
  <si>
    <t xml:space="preserve"> Наименование</t>
  </si>
  <si>
    <t>Утвержденные бюджетные назначения на 2016 год</t>
  </si>
  <si>
    <t>% Исполнения</t>
  </si>
  <si>
    <t>3</t>
  </si>
  <si>
    <t>Коды</t>
  </si>
  <si>
    <t>ВСЕГО ДОХОДОВ</t>
  </si>
  <si>
    <t>Приложение №1</t>
  </si>
  <si>
    <t>к Отчету об исполнении бюджета муниципального образования "Сельское поселение Ашитковское"                                                                  Воскресенского района Московской области за 2 квартал 2016 года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</si>
  <si>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2 квартал 2016 года 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</si>
  <si>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</si>
  <si>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</si>
  <si>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</si>
  <si>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</si>
  <si>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000 2 02 02216 00 0000 151</t>
  </si>
  <si>
    <t>000 2 02 02216 10 0000 151</t>
  </si>
  <si>
    <t>000 2 02 02999 00 0000 151</t>
  </si>
  <si>
    <t>000 2 02 02999 10 0000 151</t>
  </si>
  <si>
    <t>Исполнено за 2 квартал 2016г.</t>
  </si>
  <si>
    <t>Субсидии бюджетам бюджетной системы Российской Федерации (межбюджетные субсидии)</t>
  </si>
  <si>
    <t>000 2 02 02000 00 0000 151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</si>
</sst>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0.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 indent="1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justify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7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178" fontId="4" fillId="0" borderId="22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17" xfId="0" applyNumberFormat="1" applyFont="1" applyBorder="1" applyAlignment="1">
      <alignment horizontal="left" wrapText="1"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0" fontId="4" fillId="0" borderId="17" xfId="0" applyNumberFormat="1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 wrapText="1"/>
    </xf>
    <xf numFmtId="180" fontId="4" fillId="0" borderId="16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33" borderId="12" xfId="0" applyFont="1" applyFill="1" applyBorder="1" applyAlignment="1">
      <alignment wrapText="1"/>
    </xf>
    <xf numFmtId="181" fontId="13" fillId="0" borderId="12" xfId="0" applyNumberFormat="1" applyFont="1" applyFill="1" applyBorder="1" applyAlignment="1" applyProtection="1">
      <alignment horizontal="right"/>
      <protection locked="0"/>
    </xf>
    <xf numFmtId="181" fontId="17" fillId="0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3" fillId="0" borderId="17" xfId="0" applyFont="1" applyBorder="1" applyAlignment="1">
      <alignment wrapText="1"/>
    </xf>
    <xf numFmtId="180" fontId="13" fillId="0" borderId="12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81" fontId="15" fillId="0" borderId="12" xfId="0" applyNumberFormat="1" applyFont="1" applyFill="1" applyBorder="1" applyAlignment="1" applyProtection="1">
      <alignment horizontal="right"/>
      <protection locked="0"/>
    </xf>
    <xf numFmtId="0" fontId="15" fillId="0" borderId="21" xfId="0" applyFont="1" applyBorder="1" applyAlignment="1">
      <alignment wrapText="1"/>
    </xf>
    <xf numFmtId="181" fontId="37" fillId="0" borderId="12" xfId="0" applyNumberFormat="1" applyFont="1" applyFill="1" applyBorder="1" applyAlignment="1" applyProtection="1">
      <alignment horizontal="right"/>
      <protection locked="0"/>
    </xf>
    <xf numFmtId="181" fontId="20" fillId="0" borderId="12" xfId="0" applyNumberFormat="1" applyFont="1" applyBorder="1" applyAlignment="1">
      <alignment wrapText="1"/>
    </xf>
    <xf numFmtId="181" fontId="5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showGridLines="0" tabSelected="1" zoomScalePageLayoutView="0" workbookViewId="0" topLeftCell="A1">
      <selection activeCell="E15" sqref="E15"/>
    </sheetView>
  </sheetViews>
  <sheetFormatPr defaultColWidth="9.00390625" defaultRowHeight="12.75"/>
  <cols>
    <col min="1" max="1" width="23.375" style="0" customWidth="1"/>
    <col min="2" max="2" width="37.375" style="2" customWidth="1"/>
    <col min="3" max="3" width="12.875" style="1" customWidth="1"/>
    <col min="4" max="4" width="11.25390625" style="1" customWidth="1"/>
    <col min="5" max="5" width="18.125" style="0" customWidth="1"/>
  </cols>
  <sheetData>
    <row r="1" spans="1:5" ht="12.75">
      <c r="A1" s="90"/>
      <c r="B1" s="91"/>
      <c r="C1" s="92"/>
      <c r="D1" s="92"/>
      <c r="E1" s="93" t="s">
        <v>310</v>
      </c>
    </row>
    <row r="2" spans="1:5" ht="12.75">
      <c r="A2" s="99" t="s">
        <v>311</v>
      </c>
      <c r="B2" s="99"/>
      <c r="C2" s="99"/>
      <c r="D2" s="99"/>
      <c r="E2" s="99"/>
    </row>
    <row r="3" spans="1:5" ht="12.75">
      <c r="A3" s="99"/>
      <c r="B3" s="99"/>
      <c r="C3" s="99"/>
      <c r="D3" s="99"/>
      <c r="E3" s="99"/>
    </row>
    <row r="4" spans="1:5" ht="8.25" customHeight="1">
      <c r="A4" s="99"/>
      <c r="B4" s="99"/>
      <c r="C4" s="99"/>
      <c r="D4" s="99"/>
      <c r="E4" s="99"/>
    </row>
    <row r="5" spans="2:5" ht="15">
      <c r="B5" s="98"/>
      <c r="C5" s="98"/>
      <c r="D5" s="5"/>
      <c r="E5" s="89"/>
    </row>
    <row r="6" spans="1:5" ht="15" customHeight="1">
      <c r="A6" s="100" t="s">
        <v>312</v>
      </c>
      <c r="B6" s="100"/>
      <c r="C6" s="100"/>
      <c r="D6" s="100"/>
      <c r="E6" s="100"/>
    </row>
    <row r="7" spans="1:5" ht="12.75" customHeight="1">
      <c r="A7" s="100"/>
      <c r="B7" s="100"/>
      <c r="C7" s="100"/>
      <c r="D7" s="100"/>
      <c r="E7" s="100"/>
    </row>
    <row r="8" spans="2:5" ht="15">
      <c r="B8" s="47"/>
      <c r="C8" s="48"/>
      <c r="D8" s="5"/>
      <c r="E8" s="89"/>
    </row>
    <row r="9" spans="1:5" ht="51">
      <c r="A9" s="80" t="s">
        <v>308</v>
      </c>
      <c r="B9" s="42" t="s">
        <v>304</v>
      </c>
      <c r="C9" s="42" t="s">
        <v>305</v>
      </c>
      <c r="D9" s="42" t="s">
        <v>321</v>
      </c>
      <c r="E9" s="42" t="s">
        <v>306</v>
      </c>
    </row>
    <row r="10" spans="1:5" ht="12.75">
      <c r="A10" s="81">
        <v>1</v>
      </c>
      <c r="B10" s="22">
        <v>2</v>
      </c>
      <c r="C10" s="82" t="s">
        <v>307</v>
      </c>
      <c r="D10" s="82" t="s">
        <v>19</v>
      </c>
      <c r="E10" s="82" t="s">
        <v>20</v>
      </c>
    </row>
    <row r="11" spans="1:5" ht="15.75" customHeight="1">
      <c r="A11" s="54" t="s">
        <v>55</v>
      </c>
      <c r="B11" s="83" t="s">
        <v>23</v>
      </c>
      <c r="C11" s="101">
        <f>C12+C17+C20+C28+C32+C39</f>
        <v>79347.40000000001</v>
      </c>
      <c r="D11" s="101">
        <f>D12+D17+D20+D28+D32+D39+D43</f>
        <v>13682.745430000003</v>
      </c>
      <c r="E11" s="101">
        <f>D11/C11*100</f>
        <v>17.244100537635767</v>
      </c>
    </row>
    <row r="12" spans="1:5" ht="15.75" customHeight="1">
      <c r="A12" s="54" t="s">
        <v>131</v>
      </c>
      <c r="B12" s="83" t="s">
        <v>130</v>
      </c>
      <c r="C12" s="101">
        <f>2471400/1000</f>
        <v>2471.4</v>
      </c>
      <c r="D12" s="101">
        <f>1257346.92/1000</f>
        <v>1257.34692</v>
      </c>
      <c r="E12" s="101">
        <f aca="true" t="shared" si="0" ref="E12:E55">D12/C12*100</f>
        <v>50.87589706239378</v>
      </c>
    </row>
    <row r="13" spans="1:5" ht="14.25" customHeight="1">
      <c r="A13" s="53" t="s">
        <v>112</v>
      </c>
      <c r="B13" s="84" t="s">
        <v>111</v>
      </c>
      <c r="C13" s="86">
        <f>C14</f>
        <v>2471.4</v>
      </c>
      <c r="D13" s="86">
        <f>1257346.92/1000</f>
        <v>1257.34692</v>
      </c>
      <c r="E13" s="86">
        <f t="shared" si="0"/>
        <v>50.87589706239378</v>
      </c>
    </row>
    <row r="14" spans="1:5" ht="68.25" customHeight="1">
      <c r="A14" s="53" t="s">
        <v>113</v>
      </c>
      <c r="B14" s="84" t="s">
        <v>127</v>
      </c>
      <c r="C14" s="86">
        <f>2471400/1000</f>
        <v>2471.4</v>
      </c>
      <c r="D14" s="86">
        <f>1106319.85/1000</f>
        <v>1106.31985</v>
      </c>
      <c r="E14" s="86">
        <f t="shared" si="0"/>
        <v>44.76490450756656</v>
      </c>
    </row>
    <row r="15" spans="1:5" ht="104.25" customHeight="1">
      <c r="A15" s="53" t="s">
        <v>48</v>
      </c>
      <c r="B15" s="84" t="s">
        <v>36</v>
      </c>
      <c r="C15" s="86"/>
      <c r="D15" s="86">
        <f>18111.19/1000</f>
        <v>18.111189999999997</v>
      </c>
      <c r="E15" s="86">
        <v>0</v>
      </c>
    </row>
    <row r="16" spans="1:5" ht="45">
      <c r="A16" s="53" t="s">
        <v>110</v>
      </c>
      <c r="B16" s="84" t="s">
        <v>145</v>
      </c>
      <c r="C16" s="86"/>
      <c r="D16" s="86">
        <f>132915.88/1000</f>
        <v>132.91588000000002</v>
      </c>
      <c r="E16" s="86">
        <v>0</v>
      </c>
    </row>
    <row r="17" spans="1:5" ht="12.75">
      <c r="A17" s="54" t="s">
        <v>138</v>
      </c>
      <c r="B17" s="83" t="s">
        <v>137</v>
      </c>
      <c r="C17" s="101">
        <v>18.9</v>
      </c>
      <c r="D17" s="101">
        <f>18834.3/1000</f>
        <v>18.8343</v>
      </c>
      <c r="E17" s="101">
        <f t="shared" si="0"/>
        <v>99.65238095238095</v>
      </c>
    </row>
    <row r="18" spans="1:5" ht="14.25" customHeight="1">
      <c r="A18" s="53" t="s">
        <v>11</v>
      </c>
      <c r="B18" s="84" t="s">
        <v>10</v>
      </c>
      <c r="C18" s="86">
        <v>18.9</v>
      </c>
      <c r="D18" s="86">
        <f>D17</f>
        <v>18.8343</v>
      </c>
      <c r="E18" s="86">
        <f t="shared" si="0"/>
        <v>99.65238095238095</v>
      </c>
    </row>
    <row r="19" spans="1:5" ht="14.25" customHeight="1">
      <c r="A19" s="53" t="s">
        <v>103</v>
      </c>
      <c r="B19" s="84" t="s">
        <v>10</v>
      </c>
      <c r="C19" s="86">
        <v>18.9</v>
      </c>
      <c r="D19" s="86">
        <f>D18</f>
        <v>18.8343</v>
      </c>
      <c r="E19" s="86">
        <f t="shared" si="0"/>
        <v>99.65238095238095</v>
      </c>
    </row>
    <row r="20" spans="1:5" ht="12.75">
      <c r="A20" s="54" t="s">
        <v>12</v>
      </c>
      <c r="B20" s="83" t="s">
        <v>135</v>
      </c>
      <c r="C20" s="101">
        <f>75685000/1000</f>
        <v>75685</v>
      </c>
      <c r="D20" s="101">
        <f>12131939.48/1000</f>
        <v>12131.939480000001</v>
      </c>
      <c r="E20" s="101">
        <f t="shared" si="0"/>
        <v>16.02951639030191</v>
      </c>
    </row>
    <row r="21" spans="1:5" ht="12.75">
      <c r="A21" s="53" t="s">
        <v>14</v>
      </c>
      <c r="B21" s="84" t="s">
        <v>13</v>
      </c>
      <c r="C21" s="86">
        <f>6853000/1000</f>
        <v>6853</v>
      </c>
      <c r="D21" s="86">
        <f>177842.13/1000</f>
        <v>177.84213</v>
      </c>
      <c r="E21" s="86">
        <f t="shared" si="0"/>
        <v>2.595098934773092</v>
      </c>
    </row>
    <row r="22" spans="1:5" ht="45">
      <c r="A22" s="53" t="s">
        <v>57</v>
      </c>
      <c r="B22" s="84" t="s">
        <v>136</v>
      </c>
      <c r="C22" s="86">
        <f>6853000/1000</f>
        <v>6853</v>
      </c>
      <c r="D22" s="86">
        <f>D21</f>
        <v>177.84213</v>
      </c>
      <c r="E22" s="86">
        <f t="shared" si="0"/>
        <v>2.595098934773092</v>
      </c>
    </row>
    <row r="23" spans="1:5" ht="12.75">
      <c r="A23" s="53" t="s">
        <v>42</v>
      </c>
      <c r="B23" s="84" t="s">
        <v>122</v>
      </c>
      <c r="C23" s="86">
        <f>68832000/1000</f>
        <v>68832</v>
      </c>
      <c r="D23" s="86">
        <f>11954097.35/1000</f>
        <v>11954.09735</v>
      </c>
      <c r="E23" s="86">
        <f t="shared" si="0"/>
        <v>17.367063793003254</v>
      </c>
    </row>
    <row r="24" spans="1:5" ht="12.75">
      <c r="A24" s="53" t="s">
        <v>159</v>
      </c>
      <c r="B24" s="85" t="s">
        <v>64</v>
      </c>
      <c r="C24" s="86">
        <f>18900000/1000</f>
        <v>18900</v>
      </c>
      <c r="D24" s="86">
        <f>8247544.7/1000</f>
        <v>8247.5447</v>
      </c>
      <c r="E24" s="86">
        <f t="shared" si="0"/>
        <v>43.637802645502646</v>
      </c>
    </row>
    <row r="25" spans="1:5" ht="33.75">
      <c r="A25" s="53" t="s">
        <v>105</v>
      </c>
      <c r="B25" s="85" t="s">
        <v>65</v>
      </c>
      <c r="C25" s="86">
        <f>18900000/1000</f>
        <v>18900</v>
      </c>
      <c r="D25" s="86">
        <f>D24</f>
        <v>8247.5447</v>
      </c>
      <c r="E25" s="86">
        <f t="shared" si="0"/>
        <v>43.637802645502646</v>
      </c>
    </row>
    <row r="26" spans="1:5" ht="12.75">
      <c r="A26" s="53" t="s">
        <v>62</v>
      </c>
      <c r="B26" s="84" t="s">
        <v>66</v>
      </c>
      <c r="C26" s="86">
        <f>49932000/1000</f>
        <v>49932</v>
      </c>
      <c r="D26" s="86">
        <f>3706552.65/1000</f>
        <v>3706.55265</v>
      </c>
      <c r="E26" s="86">
        <f t="shared" si="0"/>
        <v>7.423200853160298</v>
      </c>
    </row>
    <row r="27" spans="1:5" ht="36" customHeight="1">
      <c r="A27" s="53" t="s">
        <v>63</v>
      </c>
      <c r="B27" s="84" t="s">
        <v>67</v>
      </c>
      <c r="C27" s="86">
        <f>49932000/1000</f>
        <v>49932</v>
      </c>
      <c r="D27" s="86">
        <f>3706552.65/1000</f>
        <v>3706.55265</v>
      </c>
      <c r="E27" s="86">
        <f t="shared" si="0"/>
        <v>7.423200853160298</v>
      </c>
    </row>
    <row r="28" spans="1:5" ht="33.75">
      <c r="A28" s="54" t="s">
        <v>133</v>
      </c>
      <c r="B28" s="83" t="s">
        <v>132</v>
      </c>
      <c r="C28" s="101">
        <f>2000/1000</f>
        <v>2</v>
      </c>
      <c r="D28" s="101">
        <f>36162.57/1000</f>
        <v>36.16257</v>
      </c>
      <c r="E28" s="101">
        <f t="shared" si="0"/>
        <v>1808.1285</v>
      </c>
    </row>
    <row r="29" spans="1:5" ht="12.75">
      <c r="A29" s="53" t="s">
        <v>108</v>
      </c>
      <c r="B29" s="84" t="s">
        <v>107</v>
      </c>
      <c r="C29" s="86">
        <f>2000/1000</f>
        <v>2</v>
      </c>
      <c r="D29" s="86">
        <f>36162.57/1000</f>
        <v>36.16257</v>
      </c>
      <c r="E29" s="86">
        <f t="shared" si="0"/>
        <v>1808.1285</v>
      </c>
    </row>
    <row r="30" spans="1:5" ht="22.5">
      <c r="A30" s="53" t="s">
        <v>45</v>
      </c>
      <c r="B30" s="84" t="s">
        <v>44</v>
      </c>
      <c r="C30" s="86">
        <f>2000/1000</f>
        <v>2</v>
      </c>
      <c r="D30" s="86">
        <f>36162.57/1000</f>
        <v>36.16257</v>
      </c>
      <c r="E30" s="86">
        <f t="shared" si="0"/>
        <v>1808.1285</v>
      </c>
    </row>
    <row r="31" spans="1:5" ht="45">
      <c r="A31" s="53" t="s">
        <v>56</v>
      </c>
      <c r="B31" s="84" t="s">
        <v>148</v>
      </c>
      <c r="C31" s="86">
        <f>2000/1000</f>
        <v>2</v>
      </c>
      <c r="D31" s="86">
        <f>36162.57/1000</f>
        <v>36.16257</v>
      </c>
      <c r="E31" s="86">
        <f t="shared" si="0"/>
        <v>1808.1285</v>
      </c>
    </row>
    <row r="32" spans="1:5" ht="33.75">
      <c r="A32" s="54" t="s">
        <v>95</v>
      </c>
      <c r="B32" s="83" t="s">
        <v>94</v>
      </c>
      <c r="C32" s="101">
        <f>320100/1000</f>
        <v>320.1</v>
      </c>
      <c r="D32" s="101">
        <f>215850.21/1000</f>
        <v>215.85021</v>
      </c>
      <c r="E32" s="101">
        <f t="shared" si="0"/>
        <v>67.43211808809747</v>
      </c>
    </row>
    <row r="33" spans="1:5" ht="90">
      <c r="A33" s="53" t="s">
        <v>98</v>
      </c>
      <c r="B33" s="84" t="s">
        <v>109</v>
      </c>
      <c r="C33" s="86">
        <f>320100/1000</f>
        <v>320.1</v>
      </c>
      <c r="D33" s="86">
        <f>207568.31/1000</f>
        <v>207.56831</v>
      </c>
      <c r="E33" s="86">
        <f t="shared" si="0"/>
        <v>64.84483286472977</v>
      </c>
    </row>
    <row r="34" spans="1:5" ht="78.75">
      <c r="A34" s="53" t="s">
        <v>125</v>
      </c>
      <c r="B34" s="84" t="s">
        <v>123</v>
      </c>
      <c r="C34" s="86">
        <f>320100/1000</f>
        <v>320.1</v>
      </c>
      <c r="D34" s="86">
        <f>D33</f>
        <v>207.56831</v>
      </c>
      <c r="E34" s="86">
        <f t="shared" si="0"/>
        <v>64.84483286472977</v>
      </c>
    </row>
    <row r="35" spans="1:5" ht="67.5">
      <c r="A35" s="53" t="s">
        <v>104</v>
      </c>
      <c r="B35" s="84" t="s">
        <v>134</v>
      </c>
      <c r="C35" s="86">
        <f>320100/1000</f>
        <v>320.1</v>
      </c>
      <c r="D35" s="86">
        <f>D34</f>
        <v>207.56831</v>
      </c>
      <c r="E35" s="86">
        <f t="shared" si="0"/>
        <v>64.84483286472977</v>
      </c>
    </row>
    <row r="36" spans="1:5" ht="78.75">
      <c r="A36" s="53" t="s">
        <v>15</v>
      </c>
      <c r="B36" s="84" t="s">
        <v>49</v>
      </c>
      <c r="C36" s="86"/>
      <c r="D36" s="86">
        <f>8281.9/1000</f>
        <v>8.2819</v>
      </c>
      <c r="E36" s="86">
        <v>0</v>
      </c>
    </row>
    <row r="37" spans="1:5" ht="78.75">
      <c r="A37" s="53" t="s">
        <v>27</v>
      </c>
      <c r="B37" s="84" t="s">
        <v>50</v>
      </c>
      <c r="C37" s="86"/>
      <c r="D37" s="86">
        <f>D36</f>
        <v>8.2819</v>
      </c>
      <c r="E37" s="86">
        <v>0</v>
      </c>
    </row>
    <row r="38" spans="1:5" ht="78.75">
      <c r="A38" s="53" t="s">
        <v>30</v>
      </c>
      <c r="B38" s="84" t="s">
        <v>151</v>
      </c>
      <c r="C38" s="86"/>
      <c r="D38" s="86">
        <f>D37</f>
        <v>8.2819</v>
      </c>
      <c r="E38" s="86">
        <v>0</v>
      </c>
    </row>
    <row r="39" spans="1:5" ht="22.5">
      <c r="A39" s="54" t="s">
        <v>47</v>
      </c>
      <c r="B39" s="83" t="s">
        <v>46</v>
      </c>
      <c r="C39" s="101">
        <f>850000/1000</f>
        <v>850</v>
      </c>
      <c r="D39" s="101">
        <v>0</v>
      </c>
      <c r="E39" s="101">
        <f t="shared" si="0"/>
        <v>0</v>
      </c>
    </row>
    <row r="40" spans="1:5" ht="78.75">
      <c r="A40" s="53" t="s">
        <v>75</v>
      </c>
      <c r="B40" s="84" t="s">
        <v>139</v>
      </c>
      <c r="C40" s="86">
        <f>850000/1000</f>
        <v>850</v>
      </c>
      <c r="D40" s="86">
        <v>0</v>
      </c>
      <c r="E40" s="86">
        <f t="shared" si="0"/>
        <v>0</v>
      </c>
    </row>
    <row r="41" spans="1:5" ht="90">
      <c r="A41" s="53" t="s">
        <v>88</v>
      </c>
      <c r="B41" s="84" t="s">
        <v>155</v>
      </c>
      <c r="C41" s="86">
        <f>850000/1000</f>
        <v>850</v>
      </c>
      <c r="D41" s="86">
        <v>0</v>
      </c>
      <c r="E41" s="86">
        <f t="shared" si="0"/>
        <v>0</v>
      </c>
    </row>
    <row r="42" spans="1:5" ht="90">
      <c r="A42" s="53" t="s">
        <v>89</v>
      </c>
      <c r="B42" s="84" t="s">
        <v>156</v>
      </c>
      <c r="C42" s="86">
        <f>850000/1000</f>
        <v>850</v>
      </c>
      <c r="D42" s="86">
        <v>0</v>
      </c>
      <c r="E42" s="86">
        <f t="shared" si="0"/>
        <v>0</v>
      </c>
    </row>
    <row r="43" spans="1:5" ht="12.75">
      <c r="A43" s="54" t="s">
        <v>117</v>
      </c>
      <c r="B43" s="83" t="s">
        <v>116</v>
      </c>
      <c r="C43" s="101"/>
      <c r="D43" s="101">
        <f>22611.95/1000</f>
        <v>22.61195</v>
      </c>
      <c r="E43" s="101">
        <v>0</v>
      </c>
    </row>
    <row r="44" spans="1:5" ht="56.25">
      <c r="A44" s="53" t="s">
        <v>147</v>
      </c>
      <c r="B44" s="84" t="s">
        <v>157</v>
      </c>
      <c r="C44" s="86"/>
      <c r="D44" s="86">
        <f>D43</f>
        <v>22.61195</v>
      </c>
      <c r="E44" s="86">
        <v>0</v>
      </c>
    </row>
    <row r="45" spans="1:5" ht="67.5">
      <c r="A45" s="53" t="s">
        <v>129</v>
      </c>
      <c r="B45" s="84" t="s">
        <v>149</v>
      </c>
      <c r="C45" s="86"/>
      <c r="D45" s="86">
        <f>D44</f>
        <v>22.61195</v>
      </c>
      <c r="E45" s="86">
        <v>0</v>
      </c>
    </row>
    <row r="46" spans="1:5" ht="12.75">
      <c r="A46" s="54" t="s">
        <v>77</v>
      </c>
      <c r="B46" s="83" t="s">
        <v>76</v>
      </c>
      <c r="C46" s="101">
        <f>C47</f>
        <v>7758.4</v>
      </c>
      <c r="D46" s="101">
        <f>D47+D56</f>
        <v>806.6445600000001</v>
      </c>
      <c r="E46" s="101">
        <f t="shared" si="0"/>
        <v>10.397047844916479</v>
      </c>
    </row>
    <row r="47" spans="1:5" ht="33.75">
      <c r="A47" s="54" t="s">
        <v>0</v>
      </c>
      <c r="B47" s="83" t="s">
        <v>150</v>
      </c>
      <c r="C47" s="101">
        <v>7758.4</v>
      </c>
      <c r="D47" s="101">
        <f>793938.55/1000</f>
        <v>793.9385500000001</v>
      </c>
      <c r="E47" s="101">
        <f t="shared" si="0"/>
        <v>10.233276835429987</v>
      </c>
    </row>
    <row r="48" spans="1:5" ht="33.75">
      <c r="A48" s="54" t="s">
        <v>323</v>
      </c>
      <c r="B48" s="102" t="s">
        <v>322</v>
      </c>
      <c r="C48" s="101">
        <v>6713.4</v>
      </c>
      <c r="D48" s="101">
        <v>0</v>
      </c>
      <c r="E48" s="101">
        <f>D48/C48*100</f>
        <v>0</v>
      </c>
    </row>
    <row r="49" spans="1:5" ht="78.75">
      <c r="A49" s="53" t="s">
        <v>317</v>
      </c>
      <c r="B49" s="94" t="s">
        <v>313</v>
      </c>
      <c r="C49" s="95">
        <v>2336</v>
      </c>
      <c r="D49" s="86">
        <v>0</v>
      </c>
      <c r="E49" s="86">
        <f>D49/C49*100</f>
        <v>0</v>
      </c>
    </row>
    <row r="50" spans="1:5" ht="90">
      <c r="A50" s="53" t="s">
        <v>318</v>
      </c>
      <c r="B50" s="94" t="s">
        <v>314</v>
      </c>
      <c r="C50" s="95">
        <v>2336</v>
      </c>
      <c r="D50" s="86">
        <v>0</v>
      </c>
      <c r="E50" s="86">
        <f>D50/C50*100</f>
        <v>0</v>
      </c>
    </row>
    <row r="51" spans="1:5" ht="12.75">
      <c r="A51" s="53" t="s">
        <v>319</v>
      </c>
      <c r="B51" s="94" t="s">
        <v>315</v>
      </c>
      <c r="C51" s="95">
        <v>4377.4</v>
      </c>
      <c r="D51" s="86">
        <v>0</v>
      </c>
      <c r="E51" s="86">
        <f>D51/C51*100</f>
        <v>0</v>
      </c>
    </row>
    <row r="52" spans="1:5" ht="22.5">
      <c r="A52" s="53" t="s">
        <v>320</v>
      </c>
      <c r="B52" s="94" t="s">
        <v>316</v>
      </c>
      <c r="C52" s="95">
        <v>4377.4</v>
      </c>
      <c r="D52" s="86">
        <v>0</v>
      </c>
      <c r="E52" s="86">
        <f>D52/C52*100</f>
        <v>0</v>
      </c>
    </row>
    <row r="53" spans="1:5" ht="22.5">
      <c r="A53" s="53" t="s">
        <v>124</v>
      </c>
      <c r="B53" s="84" t="s">
        <v>158</v>
      </c>
      <c r="C53" s="86">
        <f>1045000/1000</f>
        <v>1045</v>
      </c>
      <c r="D53" s="86">
        <f>D54</f>
        <v>793.9385500000001</v>
      </c>
      <c r="E53" s="86">
        <f t="shared" si="0"/>
        <v>75.97498086124402</v>
      </c>
    </row>
    <row r="54" spans="1:5" ht="33.75">
      <c r="A54" s="53" t="s">
        <v>69</v>
      </c>
      <c r="B54" s="84" t="s">
        <v>68</v>
      </c>
      <c r="C54" s="86">
        <f>1045000/1000</f>
        <v>1045</v>
      </c>
      <c r="D54" s="86">
        <f>793938.55/1000</f>
        <v>793.9385500000001</v>
      </c>
      <c r="E54" s="86">
        <f t="shared" si="0"/>
        <v>75.97498086124402</v>
      </c>
    </row>
    <row r="55" spans="1:5" ht="45">
      <c r="A55" s="53" t="s">
        <v>31</v>
      </c>
      <c r="B55" s="84" t="s">
        <v>146</v>
      </c>
      <c r="C55" s="86">
        <f>1045000/1000</f>
        <v>1045</v>
      </c>
      <c r="D55" s="86">
        <f>D54</f>
        <v>793.9385500000001</v>
      </c>
      <c r="E55" s="86">
        <f t="shared" si="0"/>
        <v>75.97498086124402</v>
      </c>
    </row>
    <row r="56" spans="1:5" ht="78.75" customHeight="1">
      <c r="A56" s="54" t="s">
        <v>43</v>
      </c>
      <c r="B56" s="83" t="s">
        <v>152</v>
      </c>
      <c r="C56" s="103"/>
      <c r="D56" s="101">
        <f>D57</f>
        <v>12.706010000000001</v>
      </c>
      <c r="E56" s="101">
        <v>0</v>
      </c>
    </row>
    <row r="57" spans="1:5" ht="67.5">
      <c r="A57" s="53" t="s">
        <v>93</v>
      </c>
      <c r="B57" s="84" t="s">
        <v>92</v>
      </c>
      <c r="C57" s="87"/>
      <c r="D57" s="86">
        <f>12706.01/1000</f>
        <v>12.706010000000001</v>
      </c>
      <c r="E57" s="86">
        <v>0</v>
      </c>
    </row>
    <row r="58" spans="1:5" ht="57" customHeight="1">
      <c r="A58" s="53" t="s">
        <v>114</v>
      </c>
      <c r="B58" s="84" t="s">
        <v>153</v>
      </c>
      <c r="C58" s="87"/>
      <c r="D58" s="86">
        <f>D57</f>
        <v>12.706010000000001</v>
      </c>
      <c r="E58" s="86">
        <v>0</v>
      </c>
    </row>
    <row r="59" spans="1:5" ht="56.25">
      <c r="A59" s="53" t="s">
        <v>78</v>
      </c>
      <c r="B59" s="84" t="s">
        <v>154</v>
      </c>
      <c r="C59" s="87"/>
      <c r="D59" s="86">
        <f>D58</f>
        <v>12.706010000000001</v>
      </c>
      <c r="E59" s="86">
        <v>0</v>
      </c>
    </row>
    <row r="60" spans="1:5" ht="15.75" customHeight="1">
      <c r="A60" s="79"/>
      <c r="B60" s="88" t="s">
        <v>309</v>
      </c>
      <c r="C60" s="104">
        <f>SUM(C11+C46)</f>
        <v>87105.8</v>
      </c>
      <c r="D60" s="101">
        <f>D46+D11</f>
        <v>14489.389990000003</v>
      </c>
      <c r="E60" s="105">
        <f>D60/C60*100</f>
        <v>16.634242484426988</v>
      </c>
    </row>
    <row r="61" spans="3:4" ht="15.75" customHeight="1">
      <c r="C61" s="96"/>
      <c r="D61" s="96"/>
    </row>
    <row r="62" spans="3:4" ht="15.75" customHeight="1">
      <c r="C62" s="96"/>
      <c r="D62" s="96"/>
    </row>
    <row r="63" spans="3:4" ht="15.75" customHeight="1">
      <c r="C63" s="96"/>
      <c r="D63" s="96"/>
    </row>
    <row r="64" spans="3:4" ht="15.75" customHeight="1">
      <c r="C64" s="96"/>
      <c r="D64" s="96"/>
    </row>
    <row r="65" spans="3:4" ht="15.75" customHeight="1">
      <c r="C65" s="96"/>
      <c r="D65" s="96"/>
    </row>
    <row r="66" spans="3:4" ht="15.75" customHeight="1">
      <c r="C66" s="96"/>
      <c r="D66" s="96"/>
    </row>
    <row r="67" spans="3:4" ht="15.75" customHeight="1">
      <c r="C67" s="96"/>
      <c r="D67" s="96"/>
    </row>
    <row r="68" spans="3:4" ht="15.75" customHeight="1">
      <c r="C68" s="96"/>
      <c r="D68" s="96"/>
    </row>
    <row r="69" spans="3:4" ht="15.75" customHeight="1">
      <c r="C69" s="96"/>
      <c r="D69" s="96"/>
    </row>
    <row r="70" spans="3:4" ht="15.75" customHeight="1">
      <c r="C70" s="96"/>
      <c r="D70" s="96"/>
    </row>
    <row r="71" spans="3:4" ht="15.75" customHeight="1">
      <c r="C71" s="96"/>
      <c r="D71" s="96"/>
    </row>
    <row r="72" spans="3:4" ht="15.75" customHeight="1">
      <c r="C72" s="96"/>
      <c r="D72" s="96"/>
    </row>
    <row r="73" spans="3:4" ht="15.75" customHeight="1">
      <c r="C73" s="96"/>
      <c r="D73" s="96"/>
    </row>
    <row r="74" spans="3:4" ht="15.75" customHeight="1">
      <c r="C74" s="96"/>
      <c r="D74" s="96"/>
    </row>
    <row r="75" spans="3:4" ht="15.75" customHeight="1">
      <c r="C75" s="96"/>
      <c r="D75" s="96"/>
    </row>
    <row r="76" spans="3:4" ht="15.75" customHeight="1">
      <c r="C76" s="96"/>
      <c r="D76" s="96"/>
    </row>
    <row r="77" spans="3:4" ht="15.75" customHeight="1">
      <c r="C77" s="96"/>
      <c r="D77" s="96"/>
    </row>
    <row r="78" spans="3:4" ht="15.75" customHeight="1">
      <c r="C78" s="96"/>
      <c r="D78" s="96"/>
    </row>
    <row r="79" spans="3:4" ht="15.75" customHeight="1">
      <c r="C79" s="96"/>
      <c r="D79" s="96"/>
    </row>
    <row r="80" spans="3:4" ht="15.75" customHeight="1">
      <c r="C80" s="96"/>
      <c r="D80" s="96"/>
    </row>
    <row r="81" spans="3:4" ht="15.75" customHeight="1">
      <c r="C81" s="96"/>
      <c r="D81" s="96"/>
    </row>
    <row r="82" spans="3:4" ht="15.75" customHeight="1">
      <c r="C82" s="96"/>
      <c r="D82" s="96"/>
    </row>
    <row r="83" spans="3:4" ht="15.75" customHeight="1">
      <c r="C83" s="96"/>
      <c r="D83" s="96"/>
    </row>
    <row r="84" spans="3:4" ht="15.75" customHeight="1">
      <c r="C84" s="96"/>
      <c r="D84" s="96"/>
    </row>
    <row r="85" spans="3:4" ht="15.75" customHeight="1">
      <c r="C85" s="96"/>
      <c r="D85" s="96"/>
    </row>
    <row r="86" spans="3:4" ht="15.75" customHeight="1">
      <c r="C86" s="96"/>
      <c r="D86" s="96"/>
    </row>
    <row r="87" spans="3:4" ht="15.75" customHeight="1">
      <c r="C87" s="96"/>
      <c r="D87" s="96"/>
    </row>
    <row r="88" spans="3:4" ht="15.75" customHeight="1">
      <c r="C88" s="96"/>
      <c r="D88" s="96"/>
    </row>
    <row r="89" spans="3:4" ht="15.75" customHeight="1">
      <c r="C89" s="96"/>
      <c r="D89" s="96"/>
    </row>
    <row r="90" spans="3:4" ht="15.75" customHeight="1">
      <c r="C90" s="96"/>
      <c r="D90" s="96"/>
    </row>
    <row r="91" spans="3:4" ht="15.75" customHeight="1">
      <c r="C91" s="96"/>
      <c r="D91" s="96"/>
    </row>
    <row r="92" spans="3:4" ht="15.75" customHeight="1">
      <c r="C92" s="96"/>
      <c r="D92" s="96"/>
    </row>
    <row r="93" spans="3:4" ht="15.75" customHeight="1">
      <c r="C93" s="96"/>
      <c r="D93" s="96"/>
    </row>
    <row r="94" spans="3:4" ht="15.75" customHeight="1">
      <c r="C94" s="96"/>
      <c r="D94" s="96"/>
    </row>
    <row r="95" spans="3:4" ht="15.75" customHeight="1">
      <c r="C95" s="96"/>
      <c r="D95" s="96"/>
    </row>
    <row r="96" spans="3:4" ht="15.75" customHeight="1">
      <c r="C96" s="96"/>
      <c r="D96" s="96"/>
    </row>
    <row r="97" spans="3:4" ht="15.75" customHeight="1">
      <c r="C97" s="96"/>
      <c r="D97" s="96"/>
    </row>
    <row r="98" spans="3:4" ht="15.75" customHeight="1">
      <c r="C98" s="96"/>
      <c r="D98" s="96"/>
    </row>
    <row r="99" spans="3:4" ht="15.75" customHeight="1">
      <c r="C99" s="96"/>
      <c r="D99" s="96"/>
    </row>
    <row r="100" spans="3:4" ht="15.75" customHeight="1">
      <c r="C100" s="96"/>
      <c r="D100" s="96"/>
    </row>
    <row r="101" spans="3:4" ht="15.75" customHeight="1">
      <c r="C101" s="96"/>
      <c r="D101" s="96"/>
    </row>
    <row r="102" spans="3:4" ht="15.75" customHeight="1">
      <c r="C102" s="96"/>
      <c r="D102" s="96"/>
    </row>
    <row r="103" spans="3:4" ht="15.75" customHeight="1">
      <c r="C103" s="96"/>
      <c r="D103" s="96"/>
    </row>
    <row r="104" spans="3:4" ht="15.75" customHeight="1">
      <c r="C104" s="96"/>
      <c r="D104" s="96"/>
    </row>
    <row r="105" spans="3:4" ht="15.75" customHeight="1">
      <c r="C105" s="96"/>
      <c r="D105" s="96"/>
    </row>
    <row r="106" spans="3:4" ht="15.75" customHeight="1">
      <c r="C106" s="96"/>
      <c r="D106" s="96"/>
    </row>
    <row r="107" spans="3:4" ht="15.75" customHeight="1">
      <c r="C107" s="96"/>
      <c r="D107" s="96"/>
    </row>
    <row r="108" spans="3:4" ht="15.75" customHeight="1">
      <c r="C108" s="96"/>
      <c r="D108" s="96"/>
    </row>
    <row r="109" spans="3:4" ht="15.75" customHeight="1">
      <c r="C109" s="96"/>
      <c r="D109" s="96"/>
    </row>
    <row r="110" spans="3:4" ht="15.75" customHeight="1">
      <c r="C110" s="96"/>
      <c r="D110" s="96"/>
    </row>
    <row r="111" spans="3:4" ht="15.75" customHeight="1">
      <c r="C111" s="96"/>
      <c r="D111" s="96"/>
    </row>
    <row r="112" spans="3:4" ht="15.75" customHeight="1">
      <c r="C112" s="96"/>
      <c r="D112" s="96"/>
    </row>
    <row r="113" spans="3:4" ht="15.75" customHeight="1">
      <c r="C113" s="96"/>
      <c r="D113" s="96"/>
    </row>
    <row r="114" spans="3:4" ht="15.75" customHeight="1">
      <c r="C114" s="96"/>
      <c r="D114" s="96"/>
    </row>
    <row r="115" spans="3:4" ht="15.75" customHeight="1">
      <c r="C115" s="96"/>
      <c r="D115" s="96"/>
    </row>
    <row r="116" spans="3:4" ht="15.75" customHeight="1">
      <c r="C116" s="96"/>
      <c r="D116" s="96"/>
    </row>
    <row r="117" spans="3:4" ht="15.75" customHeight="1">
      <c r="C117" s="96"/>
      <c r="D117" s="96"/>
    </row>
    <row r="118" spans="3:4" ht="15.75" customHeight="1">
      <c r="C118" s="96"/>
      <c r="D118" s="96"/>
    </row>
    <row r="119" spans="3:4" ht="15.75" customHeight="1">
      <c r="C119" s="96"/>
      <c r="D119" s="96"/>
    </row>
    <row r="120" spans="3:4" ht="15.75" customHeight="1">
      <c r="C120" s="96"/>
      <c r="D120" s="96"/>
    </row>
    <row r="121" spans="3:4" ht="15.75" customHeight="1">
      <c r="C121" s="96"/>
      <c r="D121" s="96"/>
    </row>
    <row r="122" spans="3:4" ht="15.75" customHeight="1">
      <c r="C122" s="96"/>
      <c r="D122" s="96"/>
    </row>
    <row r="123" spans="3:4" ht="15.75" customHeight="1">
      <c r="C123" s="96"/>
      <c r="D123" s="96"/>
    </row>
    <row r="124" spans="3:4" ht="15.75" customHeight="1">
      <c r="C124" s="96"/>
      <c r="D124" s="96"/>
    </row>
    <row r="125" spans="3:4" ht="15.75" customHeight="1">
      <c r="C125" s="96"/>
      <c r="D125" s="96"/>
    </row>
    <row r="126" spans="3:4" ht="15.75" customHeight="1">
      <c r="C126" s="96"/>
      <c r="D126" s="96"/>
    </row>
    <row r="127" spans="3:4" ht="15.75" customHeight="1">
      <c r="C127" s="96"/>
      <c r="D127" s="96"/>
    </row>
    <row r="128" spans="3:4" ht="15.75" customHeight="1">
      <c r="C128" s="96"/>
      <c r="D128" s="96"/>
    </row>
    <row r="129" spans="3:4" ht="15.75" customHeight="1">
      <c r="C129" s="96"/>
      <c r="D129" s="96"/>
    </row>
    <row r="130" spans="3:4" ht="15.75" customHeight="1">
      <c r="C130" s="96"/>
      <c r="D130" s="96"/>
    </row>
    <row r="131" spans="3:4" ht="15.75" customHeight="1">
      <c r="C131" s="96"/>
      <c r="D131" s="96"/>
    </row>
    <row r="132" spans="3:4" ht="15.75" customHeight="1">
      <c r="C132" s="96"/>
      <c r="D132" s="96"/>
    </row>
    <row r="133" spans="3:4" ht="15.75" customHeight="1">
      <c r="C133" s="96"/>
      <c r="D133" s="96"/>
    </row>
    <row r="134" spans="3:4" ht="15.75" customHeight="1">
      <c r="C134" s="96"/>
      <c r="D134" s="96"/>
    </row>
    <row r="135" spans="3:4" ht="15.75" customHeight="1">
      <c r="C135" s="96"/>
      <c r="D135" s="96"/>
    </row>
    <row r="136" spans="3:4" ht="15.75" customHeight="1">
      <c r="C136" s="96"/>
      <c r="D136" s="96"/>
    </row>
    <row r="137" spans="3:4" ht="15.75" customHeight="1">
      <c r="C137" s="96"/>
      <c r="D137" s="96"/>
    </row>
    <row r="138" spans="3:4" ht="15.75" customHeight="1">
      <c r="C138" s="96"/>
      <c r="D138" s="96"/>
    </row>
    <row r="139" spans="3:4" ht="15.75" customHeight="1">
      <c r="C139" s="96"/>
      <c r="D139" s="96"/>
    </row>
    <row r="140" spans="3:4" ht="15.75" customHeight="1">
      <c r="C140" s="96"/>
      <c r="D140" s="96"/>
    </row>
    <row r="141" spans="3:4" ht="15.75" customHeight="1">
      <c r="C141" s="96"/>
      <c r="D141" s="96"/>
    </row>
    <row r="142" spans="3:4" ht="15.75" customHeight="1">
      <c r="C142" s="96"/>
      <c r="D142" s="96"/>
    </row>
    <row r="143" spans="3:4" ht="15.75" customHeight="1">
      <c r="C143" s="96"/>
      <c r="D143" s="96"/>
    </row>
    <row r="144" spans="3:4" ht="15.75" customHeight="1">
      <c r="C144" s="96"/>
      <c r="D144" s="96"/>
    </row>
    <row r="145" spans="3:4" ht="15.75" customHeight="1">
      <c r="C145" s="97"/>
      <c r="D145" s="97"/>
    </row>
    <row r="146" spans="3:4" ht="15.75" customHeight="1">
      <c r="C146" s="97"/>
      <c r="D146" s="97"/>
    </row>
    <row r="147" spans="3:4" ht="15.75" customHeight="1">
      <c r="C147" s="97"/>
      <c r="D147" s="97"/>
    </row>
    <row r="148" spans="3:4" ht="15.75" customHeight="1">
      <c r="C148" s="97"/>
      <c r="D148" s="97"/>
    </row>
    <row r="149" spans="3:4" ht="15.75" customHeight="1">
      <c r="C149" s="96"/>
      <c r="D149" s="96"/>
    </row>
    <row r="150" spans="3:4" ht="15.75" customHeight="1">
      <c r="C150" s="96"/>
      <c r="D150" s="96"/>
    </row>
    <row r="151" spans="3:4" ht="15.75" customHeight="1">
      <c r="C151" s="96"/>
      <c r="D151" s="96"/>
    </row>
    <row r="152" spans="3:4" ht="15.75" customHeight="1">
      <c r="C152" s="97"/>
      <c r="D152" s="97"/>
    </row>
    <row r="153" spans="3:4" ht="15.75" customHeight="1">
      <c r="C153" s="97"/>
      <c r="D153" s="97"/>
    </row>
    <row r="154" spans="3:4" ht="15.75" customHeight="1">
      <c r="C154" s="97"/>
      <c r="D154" s="97"/>
    </row>
    <row r="155" spans="3:4" ht="15.75" customHeight="1">
      <c r="C155" s="97"/>
      <c r="D155" s="97"/>
    </row>
    <row r="156" spans="3:4" ht="15.75" customHeight="1">
      <c r="C156" s="96"/>
      <c r="D156" s="96"/>
    </row>
    <row r="157" spans="3:4" ht="15.75" customHeight="1">
      <c r="C157" s="96"/>
      <c r="D157" s="96"/>
    </row>
    <row r="158" spans="3:4" ht="15.75" customHeight="1">
      <c r="C158" s="96"/>
      <c r="D158" s="96"/>
    </row>
    <row r="159" spans="3:4" ht="15.75" customHeight="1">
      <c r="C159" s="97"/>
      <c r="D159" s="97"/>
    </row>
    <row r="160" spans="3:4" ht="15.75" customHeight="1">
      <c r="C160" s="97"/>
      <c r="D160" s="97"/>
    </row>
    <row r="161" spans="3:4" ht="15.75" customHeight="1">
      <c r="C161" s="97"/>
      <c r="D161" s="97"/>
    </row>
    <row r="162" spans="3:4" ht="15.75" customHeight="1">
      <c r="C162" s="97"/>
      <c r="D162" s="97"/>
    </row>
    <row r="163" spans="3:4" ht="15.75" customHeight="1">
      <c r="C163" s="97"/>
      <c r="D163" s="97"/>
    </row>
    <row r="164" spans="3:4" ht="15.75" customHeight="1">
      <c r="C164" s="97"/>
      <c r="D164" s="97"/>
    </row>
    <row r="165" spans="3:4" ht="15.75" customHeight="1">
      <c r="C165" s="97"/>
      <c r="D165" s="97"/>
    </row>
    <row r="166" spans="3:4" ht="15.75" customHeight="1">
      <c r="C166" s="97"/>
      <c r="D166" s="97"/>
    </row>
    <row r="167" spans="3:4" ht="15.75" customHeight="1">
      <c r="C167" s="97"/>
      <c r="D167" s="97"/>
    </row>
    <row r="168" spans="3:4" ht="15.75" customHeight="1">
      <c r="C168" s="97"/>
      <c r="D168" s="97"/>
    </row>
    <row r="169" spans="3:4" ht="15.75" customHeight="1">
      <c r="C169" s="97"/>
      <c r="D169" s="97"/>
    </row>
    <row r="170" spans="3:4" ht="15.75" customHeight="1">
      <c r="C170" s="97"/>
      <c r="D170" s="97"/>
    </row>
    <row r="171" spans="3:4" ht="15.75" customHeight="1">
      <c r="C171" s="97"/>
      <c r="D171" s="97"/>
    </row>
    <row r="172" spans="3:4" ht="15.75" customHeight="1">
      <c r="C172" s="97"/>
      <c r="D172" s="97"/>
    </row>
    <row r="173" spans="3:4" ht="15.75" customHeight="1">
      <c r="C173" s="97"/>
      <c r="D173" s="97"/>
    </row>
    <row r="174" spans="3:4" ht="15.75" customHeight="1">
      <c r="C174" s="97"/>
      <c r="D174" s="97"/>
    </row>
    <row r="175" spans="3:4" ht="15.75" customHeight="1">
      <c r="C175" s="97"/>
      <c r="D175" s="97"/>
    </row>
    <row r="176" spans="3:4" ht="15.75" customHeight="1">
      <c r="C176" s="97"/>
      <c r="D176" s="97"/>
    </row>
    <row r="177" spans="3:4" ht="15.75" customHeight="1">
      <c r="C177" s="97"/>
      <c r="D177" s="97"/>
    </row>
    <row r="178" spans="3:4" ht="15.75" customHeight="1">
      <c r="C178" s="97"/>
      <c r="D178" s="97"/>
    </row>
    <row r="179" spans="3:4" ht="15.75" customHeight="1">
      <c r="C179" s="97"/>
      <c r="D179" s="97"/>
    </row>
    <row r="180" spans="3:4" ht="15.75" customHeight="1">
      <c r="C180" s="97"/>
      <c r="D180" s="97"/>
    </row>
    <row r="181" spans="3:4" ht="15.75" customHeight="1">
      <c r="C181" s="97"/>
      <c r="D181" s="97"/>
    </row>
    <row r="182" spans="3:4" ht="15.75" customHeight="1">
      <c r="C182" s="97"/>
      <c r="D182" s="97"/>
    </row>
    <row r="183" spans="3:4" ht="15.75" customHeight="1">
      <c r="C183" s="97"/>
      <c r="D183" s="97"/>
    </row>
    <row r="184" spans="3:4" ht="15.75" customHeight="1">
      <c r="C184" s="97"/>
      <c r="D184" s="97"/>
    </row>
    <row r="185" spans="3:4" ht="15.75" customHeight="1">
      <c r="C185" s="97"/>
      <c r="D185" s="97"/>
    </row>
    <row r="186" spans="3:4" ht="15.75" customHeight="1">
      <c r="C186" s="97"/>
      <c r="D186" s="97"/>
    </row>
    <row r="187" spans="3:4" ht="15.75" customHeight="1">
      <c r="C187" s="97"/>
      <c r="D187" s="97"/>
    </row>
    <row r="188" spans="3:4" ht="15.75" customHeight="1">
      <c r="C188" s="97"/>
      <c r="D188" s="97"/>
    </row>
    <row r="189" spans="3:4" ht="15.75" customHeight="1">
      <c r="C189" s="97"/>
      <c r="D189" s="97"/>
    </row>
    <row r="190" spans="3:4" ht="15.75" customHeight="1">
      <c r="C190" s="97"/>
      <c r="D190" s="97"/>
    </row>
    <row r="191" spans="3:4" ht="15.75" customHeight="1">
      <c r="C191" s="96"/>
      <c r="D191" s="96"/>
    </row>
    <row r="192" spans="3:4" ht="15.75" customHeight="1">
      <c r="C192" s="96"/>
      <c r="D192" s="96"/>
    </row>
    <row r="193" spans="3:4" ht="15.75" customHeight="1">
      <c r="C193" s="96"/>
      <c r="D193" s="96"/>
    </row>
  </sheetData>
  <sheetProtection/>
  <mergeCells count="136">
    <mergeCell ref="B5:C5"/>
    <mergeCell ref="A2:E4"/>
    <mergeCell ref="A6:E7"/>
    <mergeCell ref="C86:D86"/>
    <mergeCell ref="C87:D87"/>
    <mergeCell ref="C83:D83"/>
    <mergeCell ref="C77:D77"/>
    <mergeCell ref="C82:D82"/>
    <mergeCell ref="C75:D75"/>
    <mergeCell ref="C76:D76"/>
    <mergeCell ref="C90:D90"/>
    <mergeCell ref="C79:D79"/>
    <mergeCell ref="C80:D80"/>
    <mergeCell ref="C119:D119"/>
    <mergeCell ref="C106:D106"/>
    <mergeCell ref="C107:D107"/>
    <mergeCell ref="C100:D100"/>
    <mergeCell ref="C103:D103"/>
    <mergeCell ref="C88:D88"/>
    <mergeCell ref="C89:D89"/>
    <mergeCell ref="C104:D104"/>
    <mergeCell ref="C93:D93"/>
    <mergeCell ref="C94:D94"/>
    <mergeCell ref="C95:D95"/>
    <mergeCell ref="C96:D96"/>
    <mergeCell ref="C101:D101"/>
    <mergeCell ref="C102:D102"/>
    <mergeCell ref="C97:D97"/>
    <mergeCell ref="C142:D142"/>
    <mergeCell ref="C143:D143"/>
    <mergeCell ref="C144:D144"/>
    <mergeCell ref="C149:D149"/>
    <mergeCell ref="C150:D150"/>
    <mergeCell ref="C145:D145"/>
    <mergeCell ref="C146:D146"/>
    <mergeCell ref="C148:D148"/>
    <mergeCell ref="C180:D180"/>
    <mergeCell ref="C167:D167"/>
    <mergeCell ref="C168:D168"/>
    <mergeCell ref="C174:D174"/>
    <mergeCell ref="C151:D151"/>
    <mergeCell ref="C152:D152"/>
    <mergeCell ref="C178:D178"/>
    <mergeCell ref="C179:D179"/>
    <mergeCell ref="C153:D153"/>
    <mergeCell ref="C154:D154"/>
    <mergeCell ref="C155:D155"/>
    <mergeCell ref="C156:D156"/>
    <mergeCell ref="C163:D163"/>
    <mergeCell ref="C164:D164"/>
    <mergeCell ref="C61:D61"/>
    <mergeCell ref="C62:D62"/>
    <mergeCell ref="C85:D85"/>
    <mergeCell ref="C84:D84"/>
    <mergeCell ref="C78:D78"/>
    <mergeCell ref="C81:D81"/>
    <mergeCell ref="C63:D63"/>
    <mergeCell ref="C64:D64"/>
    <mergeCell ref="C65:D65"/>
    <mergeCell ref="C72:D72"/>
    <mergeCell ref="C74:D74"/>
    <mergeCell ref="C69:D69"/>
    <mergeCell ref="C70:D70"/>
    <mergeCell ref="C66:D66"/>
    <mergeCell ref="C67:D67"/>
    <mergeCell ref="C68:D68"/>
    <mergeCell ref="C73:D73"/>
    <mergeCell ref="C71:D71"/>
    <mergeCell ref="C125:D125"/>
    <mergeCell ref="C109:D109"/>
    <mergeCell ref="C110:D110"/>
    <mergeCell ref="C111:D111"/>
    <mergeCell ref="C112:D112"/>
    <mergeCell ref="C91:D91"/>
    <mergeCell ref="C92:D92"/>
    <mergeCell ref="C99:D99"/>
    <mergeCell ref="C108:D108"/>
    <mergeCell ref="C98:D98"/>
    <mergeCell ref="C113:D113"/>
    <mergeCell ref="C114:D114"/>
    <mergeCell ref="C115:D115"/>
    <mergeCell ref="C116:D116"/>
    <mergeCell ref="C105:D105"/>
    <mergeCell ref="C123:D123"/>
    <mergeCell ref="C124:D124"/>
    <mergeCell ref="C121:D121"/>
    <mergeCell ref="C122:D122"/>
    <mergeCell ref="C117:D117"/>
    <mergeCell ref="C118:D118"/>
    <mergeCell ref="C120:D120"/>
    <mergeCell ref="C126:D126"/>
    <mergeCell ref="C129:D129"/>
    <mergeCell ref="C130:D130"/>
    <mergeCell ref="C131:D131"/>
    <mergeCell ref="C132:D132"/>
    <mergeCell ref="C127:D127"/>
    <mergeCell ref="C128:D128"/>
    <mergeCell ref="C140:D140"/>
    <mergeCell ref="C147:D147"/>
    <mergeCell ref="C133:D133"/>
    <mergeCell ref="C134:D134"/>
    <mergeCell ref="C135:D135"/>
    <mergeCell ref="C136:D136"/>
    <mergeCell ref="C137:D137"/>
    <mergeCell ref="C138:D138"/>
    <mergeCell ref="C139:D139"/>
    <mergeCell ref="C141:D141"/>
    <mergeCell ref="C173:D173"/>
    <mergeCell ref="C157:D157"/>
    <mergeCell ref="C158:D158"/>
    <mergeCell ref="C159:D159"/>
    <mergeCell ref="C160:D160"/>
    <mergeCell ref="C161:D161"/>
    <mergeCell ref="C162:D162"/>
    <mergeCell ref="C165:D165"/>
    <mergeCell ref="C166:D166"/>
    <mergeCell ref="C191:D191"/>
    <mergeCell ref="C169:D169"/>
    <mergeCell ref="C170:D170"/>
    <mergeCell ref="C171:D171"/>
    <mergeCell ref="C172:D172"/>
    <mergeCell ref="C175:D175"/>
    <mergeCell ref="C176:D176"/>
    <mergeCell ref="C187:D187"/>
    <mergeCell ref="C188:D188"/>
    <mergeCell ref="C177:D177"/>
    <mergeCell ref="C192:D192"/>
    <mergeCell ref="C193:D193"/>
    <mergeCell ref="C181:D181"/>
    <mergeCell ref="C182:D182"/>
    <mergeCell ref="C183:D183"/>
    <mergeCell ref="C184:D184"/>
    <mergeCell ref="C185:D185"/>
    <mergeCell ref="C186:D186"/>
    <mergeCell ref="C189:D189"/>
    <mergeCell ref="C190:D190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82">
      <selection activeCell="C23" sqref="C23:F23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30" t="s">
        <v>54</v>
      </c>
    </row>
    <row r="2" spans="1:6" ht="15">
      <c r="A2" s="10" t="s">
        <v>9</v>
      </c>
      <c r="B2" s="10"/>
      <c r="C2" s="6"/>
      <c r="D2" s="5"/>
      <c r="E2" s="5"/>
      <c r="F2" s="5"/>
    </row>
    <row r="3" spans="1:6" ht="12" customHeight="1">
      <c r="A3" s="9"/>
      <c r="B3" s="9"/>
      <c r="C3" s="7"/>
      <c r="D3" s="8"/>
      <c r="E3" s="8"/>
      <c r="F3" s="8"/>
    </row>
    <row r="4" spans="1:6" ht="43.5" customHeight="1">
      <c r="A4" s="43" t="s">
        <v>2</v>
      </c>
      <c r="B4" s="44" t="s">
        <v>16</v>
      </c>
      <c r="C4" s="45" t="s">
        <v>41</v>
      </c>
      <c r="D4" s="45" t="s">
        <v>71</v>
      </c>
      <c r="E4" s="45" t="s">
        <v>6</v>
      </c>
      <c r="F4" s="43" t="s">
        <v>18</v>
      </c>
    </row>
    <row r="5" spans="1:6" ht="13.5" thickBot="1">
      <c r="A5" s="17">
        <v>1</v>
      </c>
      <c r="B5" s="24">
        <v>2</v>
      </c>
      <c r="C5" s="20">
        <v>3</v>
      </c>
      <c r="D5" s="21" t="s">
        <v>19</v>
      </c>
      <c r="E5" s="21" t="s">
        <v>20</v>
      </c>
      <c r="F5" s="21" t="s">
        <v>3</v>
      </c>
    </row>
    <row r="6" spans="1:6" ht="16.5" customHeight="1">
      <c r="A6" s="38" t="s">
        <v>4</v>
      </c>
      <c r="B6" s="34" t="s">
        <v>7</v>
      </c>
      <c r="C6" s="35" t="s">
        <v>160</v>
      </c>
      <c r="D6" s="77">
        <v>83567500</v>
      </c>
      <c r="E6" s="77">
        <v>11200365.63</v>
      </c>
      <c r="F6" s="78">
        <v>72367134.37</v>
      </c>
    </row>
    <row r="7" spans="1:6" ht="15" customHeight="1">
      <c r="A7" s="39" t="s">
        <v>115</v>
      </c>
      <c r="B7" s="19" t="s">
        <v>7</v>
      </c>
      <c r="C7" s="36" t="s">
        <v>161</v>
      </c>
      <c r="D7" s="71">
        <v>13289800</v>
      </c>
      <c r="E7" s="71">
        <v>2511937.36</v>
      </c>
      <c r="F7" s="72">
        <v>10777862.64</v>
      </c>
    </row>
    <row r="8" spans="1:6" ht="45.75" customHeight="1">
      <c r="A8" s="40" t="s">
        <v>128</v>
      </c>
      <c r="B8" s="19" t="s">
        <v>7</v>
      </c>
      <c r="C8" s="36" t="s">
        <v>162</v>
      </c>
      <c r="D8" s="71">
        <v>1408800</v>
      </c>
      <c r="E8" s="58">
        <v>7287.68</v>
      </c>
      <c r="F8" s="59">
        <v>1401512.32</v>
      </c>
    </row>
    <row r="9" spans="1:6" s="67" customFormat="1" ht="108">
      <c r="A9" s="68" t="s">
        <v>295</v>
      </c>
      <c r="B9" s="76" t="s">
        <v>7</v>
      </c>
      <c r="C9" s="66" t="s">
        <v>296</v>
      </c>
      <c r="D9" s="69">
        <v>1131000</v>
      </c>
      <c r="E9" s="73">
        <v>5597.3</v>
      </c>
      <c r="F9" s="74">
        <v>1125402.7</v>
      </c>
    </row>
    <row r="10" spans="1:6" s="67" customFormat="1" ht="144">
      <c r="A10" s="68" t="s">
        <v>293</v>
      </c>
      <c r="B10" s="76" t="s">
        <v>7</v>
      </c>
      <c r="C10" s="66" t="s">
        <v>294</v>
      </c>
      <c r="D10" s="69">
        <v>277800</v>
      </c>
      <c r="E10" s="73">
        <v>1690.38</v>
      </c>
      <c r="F10" s="74">
        <v>276109.62</v>
      </c>
    </row>
    <row r="11" spans="1:6" ht="59.25" customHeight="1">
      <c r="A11" s="40" t="s">
        <v>86</v>
      </c>
      <c r="B11" s="31" t="s">
        <v>7</v>
      </c>
      <c r="C11" s="36" t="s">
        <v>163</v>
      </c>
      <c r="D11" s="71">
        <v>1302200</v>
      </c>
      <c r="E11" s="58">
        <v>231207.04</v>
      </c>
      <c r="F11" s="59">
        <v>1070992.96</v>
      </c>
    </row>
    <row r="12" spans="1:6" s="67" customFormat="1" ht="108">
      <c r="A12" s="68" t="s">
        <v>291</v>
      </c>
      <c r="B12" s="65" t="s">
        <v>7</v>
      </c>
      <c r="C12" s="66" t="s">
        <v>292</v>
      </c>
      <c r="D12" s="69">
        <v>1038400</v>
      </c>
      <c r="E12" s="73">
        <v>185157.33</v>
      </c>
      <c r="F12" s="74">
        <v>853242.67</v>
      </c>
    </row>
    <row r="13" spans="1:6" s="67" customFormat="1" ht="144">
      <c r="A13" s="68" t="s">
        <v>289</v>
      </c>
      <c r="B13" s="65" t="s">
        <v>7</v>
      </c>
      <c r="C13" s="66" t="s">
        <v>290</v>
      </c>
      <c r="D13" s="69">
        <v>263800</v>
      </c>
      <c r="E13" s="73">
        <v>46049.71</v>
      </c>
      <c r="F13" s="74">
        <v>217750.29</v>
      </c>
    </row>
    <row r="14" spans="1:6" ht="72.75" customHeight="1">
      <c r="A14" s="40" t="s">
        <v>87</v>
      </c>
      <c r="B14" s="19" t="s">
        <v>7</v>
      </c>
      <c r="C14" s="36" t="s">
        <v>164</v>
      </c>
      <c r="D14" s="71">
        <v>9523651.26</v>
      </c>
      <c r="E14" s="58">
        <v>2095219.64</v>
      </c>
      <c r="F14" s="59">
        <v>7428431.62</v>
      </c>
    </row>
    <row r="15" spans="1:6" s="67" customFormat="1" ht="84">
      <c r="A15" s="68" t="s">
        <v>287</v>
      </c>
      <c r="B15" s="65" t="s">
        <v>7</v>
      </c>
      <c r="C15" s="66" t="s">
        <v>288</v>
      </c>
      <c r="D15" s="69">
        <v>70000</v>
      </c>
      <c r="E15" s="73">
        <v>0</v>
      </c>
      <c r="F15" s="74">
        <v>70000</v>
      </c>
    </row>
    <row r="16" spans="1:6" s="67" customFormat="1" ht="36">
      <c r="A16" s="68" t="s">
        <v>285</v>
      </c>
      <c r="B16" s="65" t="s">
        <v>7</v>
      </c>
      <c r="C16" s="66" t="s">
        <v>286</v>
      </c>
      <c r="D16" s="69">
        <v>5730600</v>
      </c>
      <c r="E16" s="73">
        <v>1223087.51</v>
      </c>
      <c r="F16" s="74">
        <v>4507512.49</v>
      </c>
    </row>
    <row r="17" spans="1:6" s="67" customFormat="1" ht="72">
      <c r="A17" s="68" t="s">
        <v>283</v>
      </c>
      <c r="B17" s="65" t="s">
        <v>7</v>
      </c>
      <c r="C17" s="66" t="s">
        <v>284</v>
      </c>
      <c r="D17" s="69">
        <v>1730600</v>
      </c>
      <c r="E17" s="73">
        <v>273640.55</v>
      </c>
      <c r="F17" s="74">
        <v>1456959.45</v>
      </c>
    </row>
    <row r="18" spans="1:6" s="67" customFormat="1" ht="48">
      <c r="A18" s="68" t="s">
        <v>281</v>
      </c>
      <c r="B18" s="65" t="s">
        <v>7</v>
      </c>
      <c r="C18" s="66" t="s">
        <v>282</v>
      </c>
      <c r="D18" s="69">
        <v>714800</v>
      </c>
      <c r="E18" s="73">
        <v>215820.3</v>
      </c>
      <c r="F18" s="74">
        <v>498979.7</v>
      </c>
    </row>
    <row r="19" spans="1:6" s="67" customFormat="1" ht="48">
      <c r="A19" s="68" t="s">
        <v>279</v>
      </c>
      <c r="B19" s="65" t="s">
        <v>7</v>
      </c>
      <c r="C19" s="66" t="s">
        <v>280</v>
      </c>
      <c r="D19" s="69">
        <v>1199100</v>
      </c>
      <c r="E19" s="73">
        <v>348840.68</v>
      </c>
      <c r="F19" s="74">
        <v>850259.32</v>
      </c>
    </row>
    <row r="20" spans="1:6" s="67" customFormat="1" ht="36">
      <c r="A20" s="68" t="s">
        <v>277</v>
      </c>
      <c r="B20" s="65" t="s">
        <v>7</v>
      </c>
      <c r="C20" s="66" t="s">
        <v>278</v>
      </c>
      <c r="D20" s="69">
        <v>40000</v>
      </c>
      <c r="E20" s="73">
        <v>14884</v>
      </c>
      <c r="F20" s="74">
        <v>25116</v>
      </c>
    </row>
    <row r="21" spans="1:6" s="67" customFormat="1" ht="24">
      <c r="A21" s="68" t="s">
        <v>275</v>
      </c>
      <c r="B21" s="65" t="s">
        <v>7</v>
      </c>
      <c r="C21" s="66" t="s">
        <v>276</v>
      </c>
      <c r="D21" s="69">
        <v>38195.4</v>
      </c>
      <c r="E21" s="73">
        <v>18600</v>
      </c>
      <c r="F21" s="74">
        <v>19595.4</v>
      </c>
    </row>
    <row r="22" spans="1:6" s="67" customFormat="1" ht="24">
      <c r="A22" s="68" t="s">
        <v>273</v>
      </c>
      <c r="B22" s="65" t="s">
        <v>7</v>
      </c>
      <c r="C22" s="66" t="s">
        <v>274</v>
      </c>
      <c r="D22" s="69">
        <v>355.86</v>
      </c>
      <c r="E22" s="73">
        <v>346.6</v>
      </c>
      <c r="F22" s="74">
        <v>9.26</v>
      </c>
    </row>
    <row r="23" spans="1:6" ht="62.25" customHeight="1">
      <c r="A23" s="40" t="s">
        <v>79</v>
      </c>
      <c r="B23" s="19" t="s">
        <v>7</v>
      </c>
      <c r="C23" s="36" t="s">
        <v>165</v>
      </c>
      <c r="D23" s="71">
        <v>524200</v>
      </c>
      <c r="E23" s="58">
        <v>131050</v>
      </c>
      <c r="F23" s="59">
        <v>393150</v>
      </c>
    </row>
    <row r="24" spans="1:6" s="67" customFormat="1" ht="84">
      <c r="A24" s="68" t="s">
        <v>271</v>
      </c>
      <c r="B24" s="76" t="s">
        <v>7</v>
      </c>
      <c r="C24" s="66" t="s">
        <v>272</v>
      </c>
      <c r="D24" s="69">
        <v>524200</v>
      </c>
      <c r="E24" s="73">
        <v>131050</v>
      </c>
      <c r="F24" s="74">
        <v>393150</v>
      </c>
    </row>
    <row r="25" spans="1:6" ht="15" customHeight="1">
      <c r="A25" s="40" t="s">
        <v>140</v>
      </c>
      <c r="B25" s="19" t="s">
        <v>7</v>
      </c>
      <c r="C25" s="36" t="s">
        <v>166</v>
      </c>
      <c r="D25" s="71">
        <v>100000</v>
      </c>
      <c r="E25" s="56"/>
      <c r="F25" s="59">
        <v>100000</v>
      </c>
    </row>
    <row r="26" spans="1:6" s="67" customFormat="1" ht="36">
      <c r="A26" s="68" t="s">
        <v>269</v>
      </c>
      <c r="B26" s="65" t="s">
        <v>7</v>
      </c>
      <c r="C26" s="66" t="s">
        <v>270</v>
      </c>
      <c r="D26" s="69">
        <v>100000</v>
      </c>
      <c r="E26" s="73">
        <v>0</v>
      </c>
      <c r="F26" s="74">
        <v>100000</v>
      </c>
    </row>
    <row r="27" spans="1:6" ht="24">
      <c r="A27" s="40" t="s">
        <v>141</v>
      </c>
      <c r="B27" s="31" t="s">
        <v>7</v>
      </c>
      <c r="C27" s="36" t="s">
        <v>167</v>
      </c>
      <c r="D27" s="71">
        <v>430948.74</v>
      </c>
      <c r="E27" s="58">
        <v>47173</v>
      </c>
      <c r="F27" s="59">
        <v>383775.74</v>
      </c>
    </row>
    <row r="28" spans="1:6" s="67" customFormat="1" ht="48">
      <c r="A28" s="68" t="s">
        <v>267</v>
      </c>
      <c r="B28" s="65" t="s">
        <v>7</v>
      </c>
      <c r="C28" s="66" t="s">
        <v>268</v>
      </c>
      <c r="D28" s="69">
        <v>229700</v>
      </c>
      <c r="E28" s="73">
        <v>0</v>
      </c>
      <c r="F28" s="74">
        <v>229700</v>
      </c>
    </row>
    <row r="29" spans="1:6" s="67" customFormat="1" ht="24">
      <c r="A29" s="68" t="s">
        <v>265</v>
      </c>
      <c r="B29" s="65" t="s">
        <v>7</v>
      </c>
      <c r="C29" s="66" t="s">
        <v>266</v>
      </c>
      <c r="D29" s="69">
        <v>9800</v>
      </c>
      <c r="E29" s="73">
        <v>0</v>
      </c>
      <c r="F29" s="74">
        <v>9800</v>
      </c>
    </row>
    <row r="30" spans="1:6" s="67" customFormat="1" ht="96">
      <c r="A30" s="68" t="s">
        <v>263</v>
      </c>
      <c r="B30" s="65" t="s">
        <v>7</v>
      </c>
      <c r="C30" s="66" t="s">
        <v>264</v>
      </c>
      <c r="D30" s="69">
        <v>150000</v>
      </c>
      <c r="E30" s="73">
        <v>14220</v>
      </c>
      <c r="F30" s="74">
        <v>135780</v>
      </c>
    </row>
    <row r="31" spans="1:6" s="67" customFormat="1" ht="36">
      <c r="A31" s="68" t="s">
        <v>261</v>
      </c>
      <c r="B31" s="65" t="s">
        <v>7</v>
      </c>
      <c r="C31" s="66" t="s">
        <v>262</v>
      </c>
      <c r="D31" s="69">
        <v>30763.6</v>
      </c>
      <c r="E31" s="73">
        <v>30763</v>
      </c>
      <c r="F31" s="74">
        <v>0.6</v>
      </c>
    </row>
    <row r="32" spans="1:6" s="67" customFormat="1" ht="36">
      <c r="A32" s="68" t="s">
        <v>259</v>
      </c>
      <c r="B32" s="65" t="s">
        <v>7</v>
      </c>
      <c r="C32" s="66" t="s">
        <v>260</v>
      </c>
      <c r="D32" s="69">
        <v>10685.14</v>
      </c>
      <c r="E32" s="73">
        <v>2190</v>
      </c>
      <c r="F32" s="74">
        <v>8495.14</v>
      </c>
    </row>
    <row r="33" spans="1:6" ht="15" customHeight="1">
      <c r="A33" s="40" t="s">
        <v>142</v>
      </c>
      <c r="B33" s="19" t="s">
        <v>7</v>
      </c>
      <c r="C33" s="36" t="s">
        <v>168</v>
      </c>
      <c r="D33" s="71">
        <v>1044000</v>
      </c>
      <c r="E33" s="58">
        <v>170714.46</v>
      </c>
      <c r="F33" s="59">
        <v>873285.54</v>
      </c>
    </row>
    <row r="34" spans="1:6" ht="24">
      <c r="A34" s="40" t="s">
        <v>143</v>
      </c>
      <c r="B34" s="19" t="s">
        <v>7</v>
      </c>
      <c r="C34" s="36" t="s">
        <v>169</v>
      </c>
      <c r="D34" s="71">
        <v>1044000</v>
      </c>
      <c r="E34" s="58">
        <v>170714.46</v>
      </c>
      <c r="F34" s="59">
        <v>873285.54</v>
      </c>
    </row>
    <row r="35" spans="1:6" s="67" customFormat="1" ht="72">
      <c r="A35" s="68" t="s">
        <v>257</v>
      </c>
      <c r="B35" s="65" t="s">
        <v>7</v>
      </c>
      <c r="C35" s="66" t="s">
        <v>258</v>
      </c>
      <c r="D35" s="69">
        <v>794600</v>
      </c>
      <c r="E35" s="73">
        <v>130559.2</v>
      </c>
      <c r="F35" s="74">
        <v>664040.8</v>
      </c>
    </row>
    <row r="36" spans="1:6" s="67" customFormat="1" ht="108">
      <c r="A36" s="68" t="s">
        <v>255</v>
      </c>
      <c r="B36" s="65" t="s">
        <v>7</v>
      </c>
      <c r="C36" s="66" t="s">
        <v>256</v>
      </c>
      <c r="D36" s="69">
        <v>240000</v>
      </c>
      <c r="E36" s="73">
        <v>35155.26</v>
      </c>
      <c r="F36" s="74">
        <v>204844.74</v>
      </c>
    </row>
    <row r="37" spans="1:6" s="67" customFormat="1" ht="84">
      <c r="A37" s="68" t="s">
        <v>253</v>
      </c>
      <c r="B37" s="65" t="s">
        <v>7</v>
      </c>
      <c r="C37" s="66" t="s">
        <v>254</v>
      </c>
      <c r="D37" s="69">
        <v>9400</v>
      </c>
      <c r="E37" s="73">
        <v>5000</v>
      </c>
      <c r="F37" s="74">
        <v>4400</v>
      </c>
    </row>
    <row r="38" spans="1:6" ht="33.75">
      <c r="A38" s="41" t="s">
        <v>144</v>
      </c>
      <c r="B38" s="19" t="s">
        <v>7</v>
      </c>
      <c r="C38" s="36" t="s">
        <v>170</v>
      </c>
      <c r="D38" s="71">
        <v>401700</v>
      </c>
      <c r="E38" s="56"/>
      <c r="F38" s="59">
        <v>401700</v>
      </c>
    </row>
    <row r="39" spans="1:6" ht="36">
      <c r="A39" s="40" t="s">
        <v>32</v>
      </c>
      <c r="B39" s="19" t="s">
        <v>7</v>
      </c>
      <c r="C39" s="36" t="s">
        <v>171</v>
      </c>
      <c r="D39" s="71">
        <v>401700</v>
      </c>
      <c r="E39" s="56"/>
      <c r="F39" s="59">
        <v>401700</v>
      </c>
    </row>
    <row r="40" spans="1:6" s="67" customFormat="1" ht="67.5">
      <c r="A40" s="75" t="s">
        <v>251</v>
      </c>
      <c r="B40" s="65" t="s">
        <v>7</v>
      </c>
      <c r="C40" s="66" t="s">
        <v>252</v>
      </c>
      <c r="D40" s="69">
        <v>195000</v>
      </c>
      <c r="E40" s="73">
        <v>0</v>
      </c>
      <c r="F40" s="74">
        <v>195000</v>
      </c>
    </row>
    <row r="41" spans="1:6" s="67" customFormat="1" ht="112.5">
      <c r="A41" s="75" t="s">
        <v>249</v>
      </c>
      <c r="B41" s="65" t="s">
        <v>7</v>
      </c>
      <c r="C41" s="66" t="s">
        <v>250</v>
      </c>
      <c r="D41" s="69">
        <v>146700</v>
      </c>
      <c r="E41" s="73">
        <v>0</v>
      </c>
      <c r="F41" s="74">
        <v>146700</v>
      </c>
    </row>
    <row r="42" spans="1:6" s="67" customFormat="1" ht="78.75">
      <c r="A42" s="75" t="s">
        <v>247</v>
      </c>
      <c r="B42" s="65" t="s">
        <v>7</v>
      </c>
      <c r="C42" s="66" t="s">
        <v>248</v>
      </c>
      <c r="D42" s="69">
        <v>60000</v>
      </c>
      <c r="E42" s="73">
        <v>0</v>
      </c>
      <c r="F42" s="74">
        <v>60000</v>
      </c>
    </row>
    <row r="43" spans="1:6" ht="15" customHeight="1">
      <c r="A43" s="41" t="s">
        <v>118</v>
      </c>
      <c r="B43" s="19" t="s">
        <v>7</v>
      </c>
      <c r="C43" s="36" t="s">
        <v>172</v>
      </c>
      <c r="D43" s="71">
        <v>250000</v>
      </c>
      <c r="E43" s="56"/>
      <c r="F43" s="59">
        <v>250000</v>
      </c>
    </row>
    <row r="44" spans="1:6" ht="24">
      <c r="A44" s="40" t="s">
        <v>58</v>
      </c>
      <c r="B44" s="19" t="s">
        <v>7</v>
      </c>
      <c r="C44" s="36" t="s">
        <v>173</v>
      </c>
      <c r="D44" s="71">
        <v>250000</v>
      </c>
      <c r="E44" s="56"/>
      <c r="F44" s="59">
        <v>250000</v>
      </c>
    </row>
    <row r="45" spans="1:6" s="67" customFormat="1" ht="45">
      <c r="A45" s="75" t="s">
        <v>245</v>
      </c>
      <c r="B45" s="65" t="s">
        <v>7</v>
      </c>
      <c r="C45" s="66" t="s">
        <v>246</v>
      </c>
      <c r="D45" s="69">
        <v>250000</v>
      </c>
      <c r="E45" s="73">
        <v>0</v>
      </c>
      <c r="F45" s="74">
        <v>250000</v>
      </c>
    </row>
    <row r="46" spans="1:6" ht="22.5">
      <c r="A46" s="41" t="s">
        <v>59</v>
      </c>
      <c r="B46" s="19" t="s">
        <v>7</v>
      </c>
      <c r="C46" s="36" t="s">
        <v>174</v>
      </c>
      <c r="D46" s="71">
        <v>29869000</v>
      </c>
      <c r="E46" s="58">
        <v>4039642.83</v>
      </c>
      <c r="F46" s="59">
        <v>25829357.17</v>
      </c>
    </row>
    <row r="47" spans="1:6" ht="15" customHeight="1">
      <c r="A47" s="40" t="s">
        <v>60</v>
      </c>
      <c r="B47" s="19" t="s">
        <v>7</v>
      </c>
      <c r="C47" s="36" t="s">
        <v>175</v>
      </c>
      <c r="D47" s="71">
        <v>29869000</v>
      </c>
      <c r="E47" s="58">
        <v>4039642.83</v>
      </c>
      <c r="F47" s="59">
        <v>25829357.17</v>
      </c>
    </row>
    <row r="48" spans="1:6" s="67" customFormat="1" ht="72">
      <c r="A48" s="68" t="s">
        <v>243</v>
      </c>
      <c r="B48" s="65" t="s">
        <v>7</v>
      </c>
      <c r="C48" s="66" t="s">
        <v>244</v>
      </c>
      <c r="D48" s="69">
        <v>3869800</v>
      </c>
      <c r="E48" s="73">
        <v>680220.49</v>
      </c>
      <c r="F48" s="74">
        <v>3189579.51</v>
      </c>
    </row>
    <row r="49" spans="1:6" s="67" customFormat="1" ht="108">
      <c r="A49" s="68" t="s">
        <v>241</v>
      </c>
      <c r="B49" s="65" t="s">
        <v>7</v>
      </c>
      <c r="C49" s="66" t="s">
        <v>242</v>
      </c>
      <c r="D49" s="69">
        <v>1168700</v>
      </c>
      <c r="E49" s="73">
        <v>184727.46</v>
      </c>
      <c r="F49" s="74">
        <v>983972.54</v>
      </c>
    </row>
    <row r="50" spans="1:6" s="67" customFormat="1" ht="84">
      <c r="A50" s="68" t="s">
        <v>239</v>
      </c>
      <c r="B50" s="65" t="s">
        <v>7</v>
      </c>
      <c r="C50" s="66" t="s">
        <v>240</v>
      </c>
      <c r="D50" s="69">
        <v>86000</v>
      </c>
      <c r="E50" s="73">
        <v>17112</v>
      </c>
      <c r="F50" s="74">
        <v>68888</v>
      </c>
    </row>
    <row r="51" spans="1:6" s="67" customFormat="1" ht="84">
      <c r="A51" s="68" t="s">
        <v>237</v>
      </c>
      <c r="B51" s="65" t="s">
        <v>7</v>
      </c>
      <c r="C51" s="66" t="s">
        <v>238</v>
      </c>
      <c r="D51" s="69">
        <v>810600</v>
      </c>
      <c r="E51" s="73">
        <v>137956.86</v>
      </c>
      <c r="F51" s="74">
        <v>672643.14</v>
      </c>
    </row>
    <row r="52" spans="1:6" s="67" customFormat="1" ht="84">
      <c r="A52" s="68" t="s">
        <v>235</v>
      </c>
      <c r="B52" s="65" t="s">
        <v>7</v>
      </c>
      <c r="C52" s="66" t="s">
        <v>236</v>
      </c>
      <c r="D52" s="69">
        <v>35000</v>
      </c>
      <c r="E52" s="73">
        <v>6731</v>
      </c>
      <c r="F52" s="74">
        <v>28269</v>
      </c>
    </row>
    <row r="53" spans="1:6" s="67" customFormat="1" ht="72">
      <c r="A53" s="68" t="s">
        <v>233</v>
      </c>
      <c r="B53" s="65" t="s">
        <v>7</v>
      </c>
      <c r="C53" s="66" t="s">
        <v>234</v>
      </c>
      <c r="D53" s="69">
        <v>19000</v>
      </c>
      <c r="E53" s="73">
        <v>1474</v>
      </c>
      <c r="F53" s="74">
        <v>17526</v>
      </c>
    </row>
    <row r="54" spans="1:6" s="67" customFormat="1" ht="108">
      <c r="A54" s="68" t="s">
        <v>231</v>
      </c>
      <c r="B54" s="65" t="s">
        <v>7</v>
      </c>
      <c r="C54" s="66" t="s">
        <v>232</v>
      </c>
      <c r="D54" s="69">
        <v>3000000</v>
      </c>
      <c r="E54" s="73">
        <v>0</v>
      </c>
      <c r="F54" s="74">
        <v>3000000</v>
      </c>
    </row>
    <row r="55" spans="1:6" s="67" customFormat="1" ht="96">
      <c r="A55" s="68" t="s">
        <v>229</v>
      </c>
      <c r="B55" s="65" t="s">
        <v>7</v>
      </c>
      <c r="C55" s="66" t="s">
        <v>230</v>
      </c>
      <c r="D55" s="69">
        <v>600000</v>
      </c>
      <c r="E55" s="73">
        <v>0</v>
      </c>
      <c r="F55" s="74">
        <v>600000</v>
      </c>
    </row>
    <row r="56" spans="1:6" s="67" customFormat="1" ht="96">
      <c r="A56" s="68" t="s">
        <v>227</v>
      </c>
      <c r="B56" s="65" t="s">
        <v>7</v>
      </c>
      <c r="C56" s="66" t="s">
        <v>228</v>
      </c>
      <c r="D56" s="69">
        <v>763300</v>
      </c>
      <c r="E56" s="73">
        <v>0</v>
      </c>
      <c r="F56" s="74">
        <v>763300</v>
      </c>
    </row>
    <row r="57" spans="1:6" s="67" customFormat="1" ht="96">
      <c r="A57" s="68" t="s">
        <v>225</v>
      </c>
      <c r="B57" s="65" t="s">
        <v>7</v>
      </c>
      <c r="C57" s="66" t="s">
        <v>226</v>
      </c>
      <c r="D57" s="69">
        <v>1100000</v>
      </c>
      <c r="E57" s="73">
        <v>98950</v>
      </c>
      <c r="F57" s="74">
        <v>1001050</v>
      </c>
    </row>
    <row r="58" spans="1:6" s="67" customFormat="1" ht="96">
      <c r="A58" s="68" t="s">
        <v>223</v>
      </c>
      <c r="B58" s="65" t="s">
        <v>7</v>
      </c>
      <c r="C58" s="66" t="s">
        <v>224</v>
      </c>
      <c r="D58" s="69">
        <v>300000</v>
      </c>
      <c r="E58" s="73">
        <v>0</v>
      </c>
      <c r="F58" s="74">
        <v>300000</v>
      </c>
    </row>
    <row r="59" spans="1:6" s="67" customFormat="1" ht="96">
      <c r="A59" s="68" t="s">
        <v>221</v>
      </c>
      <c r="B59" s="65" t="s">
        <v>7</v>
      </c>
      <c r="C59" s="66" t="s">
        <v>222</v>
      </c>
      <c r="D59" s="69">
        <v>300000</v>
      </c>
      <c r="E59" s="73">
        <v>0</v>
      </c>
      <c r="F59" s="74">
        <v>300000</v>
      </c>
    </row>
    <row r="60" spans="1:6" s="67" customFormat="1" ht="84">
      <c r="A60" s="68" t="s">
        <v>219</v>
      </c>
      <c r="B60" s="65" t="s">
        <v>7</v>
      </c>
      <c r="C60" s="66" t="s">
        <v>220</v>
      </c>
      <c r="D60" s="69">
        <v>300000</v>
      </c>
      <c r="E60" s="73">
        <v>0</v>
      </c>
      <c r="F60" s="74">
        <v>300000</v>
      </c>
    </row>
    <row r="61" spans="1:6" s="67" customFormat="1" ht="108">
      <c r="A61" s="68" t="s">
        <v>217</v>
      </c>
      <c r="B61" s="65" t="s">
        <v>7</v>
      </c>
      <c r="C61" s="66" t="s">
        <v>218</v>
      </c>
      <c r="D61" s="69">
        <v>300000</v>
      </c>
      <c r="E61" s="73">
        <v>0</v>
      </c>
      <c r="F61" s="74">
        <v>300000</v>
      </c>
    </row>
    <row r="62" spans="1:6" s="67" customFormat="1" ht="108">
      <c r="A62" s="68" t="s">
        <v>215</v>
      </c>
      <c r="B62" s="65" t="s">
        <v>7</v>
      </c>
      <c r="C62" s="66" t="s">
        <v>216</v>
      </c>
      <c r="D62" s="69">
        <v>650000</v>
      </c>
      <c r="E62" s="73">
        <v>60870</v>
      </c>
      <c r="F62" s="74">
        <v>589130</v>
      </c>
    </row>
    <row r="63" spans="1:6" s="67" customFormat="1" ht="132">
      <c r="A63" s="68" t="s">
        <v>213</v>
      </c>
      <c r="B63" s="65" t="s">
        <v>7</v>
      </c>
      <c r="C63" s="66" t="s">
        <v>214</v>
      </c>
      <c r="D63" s="69">
        <v>1100000</v>
      </c>
      <c r="E63" s="73">
        <v>0</v>
      </c>
      <c r="F63" s="74">
        <v>1100000</v>
      </c>
    </row>
    <row r="64" spans="1:6" s="67" customFormat="1" ht="96">
      <c r="A64" s="68" t="s">
        <v>211</v>
      </c>
      <c r="B64" s="65" t="s">
        <v>7</v>
      </c>
      <c r="C64" s="66" t="s">
        <v>212</v>
      </c>
      <c r="D64" s="69">
        <v>1966600</v>
      </c>
      <c r="E64" s="73">
        <v>0</v>
      </c>
      <c r="F64" s="74">
        <v>1966600</v>
      </c>
    </row>
    <row r="65" spans="1:6" s="67" customFormat="1" ht="96">
      <c r="A65" s="68" t="s">
        <v>209</v>
      </c>
      <c r="B65" s="65" t="s">
        <v>7</v>
      </c>
      <c r="C65" s="66" t="s">
        <v>210</v>
      </c>
      <c r="D65" s="69">
        <v>10200000</v>
      </c>
      <c r="E65" s="73">
        <v>2851601.02</v>
      </c>
      <c r="F65" s="74">
        <v>7348398.98</v>
      </c>
    </row>
    <row r="66" spans="1:6" s="67" customFormat="1" ht="108">
      <c r="A66" s="68" t="s">
        <v>207</v>
      </c>
      <c r="B66" s="65" t="s">
        <v>7</v>
      </c>
      <c r="C66" s="66" t="s">
        <v>208</v>
      </c>
      <c r="D66" s="69">
        <v>750000</v>
      </c>
      <c r="E66" s="73">
        <v>0</v>
      </c>
      <c r="F66" s="74">
        <v>750000</v>
      </c>
    </row>
    <row r="67" spans="1:6" s="67" customFormat="1" ht="120">
      <c r="A67" s="68" t="s">
        <v>205</v>
      </c>
      <c r="B67" s="65" t="s">
        <v>7</v>
      </c>
      <c r="C67" s="66" t="s">
        <v>206</v>
      </c>
      <c r="D67" s="69">
        <v>2050000</v>
      </c>
      <c r="E67" s="73">
        <v>0</v>
      </c>
      <c r="F67" s="74">
        <v>2050000</v>
      </c>
    </row>
    <row r="68" spans="1:6" s="67" customFormat="1" ht="96">
      <c r="A68" s="68" t="s">
        <v>203</v>
      </c>
      <c r="B68" s="65" t="s">
        <v>7</v>
      </c>
      <c r="C68" s="66" t="s">
        <v>204</v>
      </c>
      <c r="D68" s="69">
        <v>500000</v>
      </c>
      <c r="E68" s="73">
        <v>0</v>
      </c>
      <c r="F68" s="74">
        <v>500000</v>
      </c>
    </row>
    <row r="69" spans="1:6" ht="16.5" customHeight="1">
      <c r="A69" s="40" t="s">
        <v>61</v>
      </c>
      <c r="B69" s="19" t="s">
        <v>7</v>
      </c>
      <c r="C69" s="36" t="s">
        <v>176</v>
      </c>
      <c r="D69" s="71">
        <v>700000</v>
      </c>
      <c r="E69" s="58">
        <v>140000</v>
      </c>
      <c r="F69" s="59">
        <v>560000</v>
      </c>
    </row>
    <row r="70" spans="1:6" ht="24">
      <c r="A70" s="40" t="s">
        <v>51</v>
      </c>
      <c r="B70" s="19" t="s">
        <v>7</v>
      </c>
      <c r="C70" s="36" t="s">
        <v>177</v>
      </c>
      <c r="D70" s="71">
        <v>700000</v>
      </c>
      <c r="E70" s="58">
        <v>140000</v>
      </c>
      <c r="F70" s="59">
        <v>560000</v>
      </c>
    </row>
    <row r="71" spans="1:6" s="67" customFormat="1" ht="132">
      <c r="A71" s="68" t="s">
        <v>201</v>
      </c>
      <c r="B71" s="65" t="s">
        <v>7</v>
      </c>
      <c r="C71" s="66" t="s">
        <v>202</v>
      </c>
      <c r="D71" s="69">
        <v>700000</v>
      </c>
      <c r="E71" s="73">
        <v>140000</v>
      </c>
      <c r="F71" s="74">
        <v>560000</v>
      </c>
    </row>
    <row r="72" spans="1:6" ht="16.5" customHeight="1">
      <c r="A72" s="40" t="s">
        <v>24</v>
      </c>
      <c r="B72" s="31" t="s">
        <v>7</v>
      </c>
      <c r="C72" s="36" t="s">
        <v>178</v>
      </c>
      <c r="D72" s="71">
        <v>31812200</v>
      </c>
      <c r="E72" s="58">
        <v>3670000</v>
      </c>
      <c r="F72" s="59">
        <v>28142200</v>
      </c>
    </row>
    <row r="73" spans="1:6" ht="15" customHeight="1">
      <c r="A73" s="40" t="s">
        <v>126</v>
      </c>
      <c r="B73" s="19" t="s">
        <v>7</v>
      </c>
      <c r="C73" s="36" t="s">
        <v>179</v>
      </c>
      <c r="D73" s="71">
        <v>31812200</v>
      </c>
      <c r="E73" s="58">
        <v>3670000</v>
      </c>
      <c r="F73" s="59">
        <v>28142200</v>
      </c>
    </row>
    <row r="74" spans="1:6" s="67" customFormat="1" ht="132">
      <c r="A74" s="68" t="s">
        <v>198</v>
      </c>
      <c r="B74" s="65" t="s">
        <v>7</v>
      </c>
      <c r="C74" s="66" t="s">
        <v>200</v>
      </c>
      <c r="D74" s="69">
        <v>18912200</v>
      </c>
      <c r="E74" s="73">
        <v>3600000</v>
      </c>
      <c r="F74" s="74">
        <v>15312200</v>
      </c>
    </row>
    <row r="75" spans="1:6" s="67" customFormat="1" ht="132">
      <c r="A75" s="68" t="s">
        <v>198</v>
      </c>
      <c r="B75" s="65" t="s">
        <v>7</v>
      </c>
      <c r="C75" s="66" t="s">
        <v>199</v>
      </c>
      <c r="D75" s="69">
        <v>400000</v>
      </c>
      <c r="E75" s="73">
        <v>70000</v>
      </c>
      <c r="F75" s="74">
        <v>330000</v>
      </c>
    </row>
    <row r="76" spans="1:6" s="67" customFormat="1" ht="84">
      <c r="A76" s="68" t="s">
        <v>196</v>
      </c>
      <c r="B76" s="65" t="s">
        <v>7</v>
      </c>
      <c r="C76" s="66" t="s">
        <v>197</v>
      </c>
      <c r="D76" s="69">
        <v>12500000</v>
      </c>
      <c r="E76" s="73">
        <v>0</v>
      </c>
      <c r="F76" s="74">
        <v>12500000</v>
      </c>
    </row>
    <row r="77" spans="1:6" ht="15" customHeight="1">
      <c r="A77" s="41" t="s">
        <v>28</v>
      </c>
      <c r="B77" s="19" t="s">
        <v>7</v>
      </c>
      <c r="C77" s="36" t="s">
        <v>180</v>
      </c>
      <c r="D77" s="71">
        <v>828500</v>
      </c>
      <c r="E77" s="58">
        <v>138070.98</v>
      </c>
      <c r="F77" s="59">
        <v>690429.02</v>
      </c>
    </row>
    <row r="78" spans="1:6" ht="15" customHeight="1">
      <c r="A78" s="40" t="s">
        <v>29</v>
      </c>
      <c r="B78" s="19" t="s">
        <v>7</v>
      </c>
      <c r="C78" s="36" t="s">
        <v>181</v>
      </c>
      <c r="D78" s="71">
        <v>828500</v>
      </c>
      <c r="E78" s="58">
        <v>138070.98</v>
      </c>
      <c r="F78" s="59">
        <v>690429.02</v>
      </c>
    </row>
    <row r="79" spans="1:6" s="67" customFormat="1" ht="36">
      <c r="A79" s="68" t="s">
        <v>194</v>
      </c>
      <c r="B79" s="65" t="s">
        <v>7</v>
      </c>
      <c r="C79" s="66" t="s">
        <v>195</v>
      </c>
      <c r="D79" s="69">
        <v>828500</v>
      </c>
      <c r="E79" s="73">
        <v>138070.98</v>
      </c>
      <c r="F79" s="74">
        <v>690429.02</v>
      </c>
    </row>
    <row r="80" spans="1:6" ht="12.75">
      <c r="A80" s="40" t="s">
        <v>25</v>
      </c>
      <c r="B80" s="19" t="s">
        <v>7</v>
      </c>
      <c r="C80" s="36" t="s">
        <v>182</v>
      </c>
      <c r="D80" s="71">
        <v>5340000</v>
      </c>
      <c r="E80" s="58">
        <v>530000</v>
      </c>
      <c r="F80" s="59">
        <v>4810000</v>
      </c>
    </row>
    <row r="81" spans="1:6" ht="15" customHeight="1">
      <c r="A81" s="40" t="s">
        <v>38</v>
      </c>
      <c r="B81" s="19" t="s">
        <v>7</v>
      </c>
      <c r="C81" s="36" t="s">
        <v>183</v>
      </c>
      <c r="D81" s="71">
        <v>5340000</v>
      </c>
      <c r="E81" s="58">
        <v>530000</v>
      </c>
      <c r="F81" s="59">
        <v>4810000</v>
      </c>
    </row>
    <row r="82" spans="1:6" s="67" customFormat="1" ht="120">
      <c r="A82" s="68" t="s">
        <v>191</v>
      </c>
      <c r="B82" s="65" t="s">
        <v>7</v>
      </c>
      <c r="C82" s="66" t="s">
        <v>193</v>
      </c>
      <c r="D82" s="69">
        <v>2325000</v>
      </c>
      <c r="E82" s="73">
        <v>500000</v>
      </c>
      <c r="F82" s="74">
        <v>1825000</v>
      </c>
    </row>
    <row r="83" spans="1:6" s="67" customFormat="1" ht="120">
      <c r="A83" s="68" t="s">
        <v>191</v>
      </c>
      <c r="B83" s="65" t="s">
        <v>7</v>
      </c>
      <c r="C83" s="66" t="s">
        <v>192</v>
      </c>
      <c r="D83" s="69">
        <v>315000</v>
      </c>
      <c r="E83" s="73">
        <v>30000</v>
      </c>
      <c r="F83" s="74">
        <v>285000</v>
      </c>
    </row>
    <row r="84" spans="1:6" s="67" customFormat="1" ht="72">
      <c r="A84" s="68" t="s">
        <v>189</v>
      </c>
      <c r="B84" s="65" t="s">
        <v>7</v>
      </c>
      <c r="C84" s="66" t="s">
        <v>190</v>
      </c>
      <c r="D84" s="69">
        <v>2700000</v>
      </c>
      <c r="E84" s="73">
        <v>0</v>
      </c>
      <c r="F84" s="74">
        <v>2700000</v>
      </c>
    </row>
    <row r="85" spans="1:6" ht="36">
      <c r="A85" s="40" t="s">
        <v>39</v>
      </c>
      <c r="B85" s="19" t="s">
        <v>7</v>
      </c>
      <c r="C85" s="36" t="s">
        <v>184</v>
      </c>
      <c r="D85" s="71">
        <v>32300</v>
      </c>
      <c r="E85" s="55"/>
      <c r="F85" s="72">
        <v>32300</v>
      </c>
    </row>
    <row r="86" spans="1:6" ht="27" customHeight="1">
      <c r="A86" s="40" t="s">
        <v>40</v>
      </c>
      <c r="B86" s="19" t="s">
        <v>7</v>
      </c>
      <c r="C86" s="36" t="s">
        <v>185</v>
      </c>
      <c r="D86" s="71">
        <v>32300</v>
      </c>
      <c r="E86" s="55"/>
      <c r="F86" s="72">
        <v>32300</v>
      </c>
    </row>
    <row r="87" spans="1:6" s="67" customFormat="1" ht="36">
      <c r="A87" s="68" t="s">
        <v>187</v>
      </c>
      <c r="B87" s="65" t="s">
        <v>7</v>
      </c>
      <c r="C87" s="66" t="s">
        <v>188</v>
      </c>
      <c r="D87" s="69">
        <v>32300</v>
      </c>
      <c r="E87" s="69">
        <v>0</v>
      </c>
      <c r="F87" s="70">
        <v>32300</v>
      </c>
    </row>
    <row r="88" spans="1:6" ht="24.75" thickBot="1">
      <c r="A88" s="32" t="s">
        <v>8</v>
      </c>
      <c r="B88" s="33">
        <v>450</v>
      </c>
      <c r="C88" s="37" t="s">
        <v>186</v>
      </c>
      <c r="D88" s="62">
        <v>-2597000</v>
      </c>
      <c r="E88" s="63">
        <v>-2883935.54</v>
      </c>
      <c r="F88" s="64">
        <v>286935.54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6"/>
      <c r="D1" s="5"/>
      <c r="F1" s="29" t="s">
        <v>53</v>
      </c>
    </row>
    <row r="2" spans="1:6" ht="15">
      <c r="A2" s="10" t="s">
        <v>5</v>
      </c>
      <c r="B2" s="14"/>
      <c r="C2" s="15"/>
      <c r="D2" s="12"/>
      <c r="E2" s="5"/>
      <c r="F2" s="13"/>
    </row>
    <row r="3" spans="1:6" ht="15">
      <c r="A3" s="10"/>
      <c r="B3" s="14"/>
      <c r="C3" s="15"/>
      <c r="D3" s="12"/>
      <c r="E3" s="16"/>
      <c r="F3" s="13"/>
    </row>
    <row r="4" spans="1:6" ht="63.75">
      <c r="A4" s="42" t="s">
        <v>2</v>
      </c>
      <c r="B4" s="42" t="s">
        <v>16</v>
      </c>
      <c r="C4" s="42" t="s">
        <v>90</v>
      </c>
      <c r="D4" s="42" t="s">
        <v>71</v>
      </c>
      <c r="E4" s="42" t="s">
        <v>6</v>
      </c>
      <c r="F4" s="42" t="s">
        <v>17</v>
      </c>
    </row>
    <row r="5" spans="1:6" ht="13.5" thickBot="1">
      <c r="A5" s="22">
        <v>1</v>
      </c>
      <c r="B5" s="4">
        <v>2</v>
      </c>
      <c r="C5" s="4">
        <v>3</v>
      </c>
      <c r="D5" s="3" t="s">
        <v>19</v>
      </c>
      <c r="E5" s="3" t="s">
        <v>20</v>
      </c>
      <c r="F5" s="3" t="s">
        <v>3</v>
      </c>
    </row>
    <row r="6" spans="1:6" ht="25.5" customHeight="1">
      <c r="A6" s="49" t="s">
        <v>96</v>
      </c>
      <c r="B6" s="50">
        <v>500</v>
      </c>
      <c r="C6" s="27" t="s">
        <v>70</v>
      </c>
      <c r="D6" s="58">
        <v>2597000</v>
      </c>
      <c r="E6" s="58">
        <v>2883935.54</v>
      </c>
      <c r="F6" s="59">
        <v>-286935.54</v>
      </c>
    </row>
    <row r="7" spans="1:6" ht="25.5" customHeight="1">
      <c r="A7" s="51" t="s">
        <v>97</v>
      </c>
      <c r="B7" s="46">
        <v>520</v>
      </c>
      <c r="C7" s="26" t="s">
        <v>72</v>
      </c>
      <c r="D7" s="58">
        <v>2597000</v>
      </c>
      <c r="E7" s="56"/>
      <c r="F7" s="59">
        <v>2597000</v>
      </c>
    </row>
    <row r="8" spans="1:6" ht="22.5">
      <c r="A8" s="51" t="s">
        <v>35</v>
      </c>
      <c r="B8" s="46">
        <v>520</v>
      </c>
      <c r="C8" s="26" t="s">
        <v>83</v>
      </c>
      <c r="D8" s="58">
        <v>2597000</v>
      </c>
      <c r="E8" s="56"/>
      <c r="F8" s="59">
        <v>2597000</v>
      </c>
    </row>
    <row r="9" spans="1:6" ht="33.75">
      <c r="A9" s="51" t="s">
        <v>84</v>
      </c>
      <c r="B9" s="46">
        <v>520</v>
      </c>
      <c r="C9" s="26" t="s">
        <v>85</v>
      </c>
      <c r="D9" s="58">
        <v>2597000</v>
      </c>
      <c r="E9" s="56"/>
      <c r="F9" s="59">
        <v>2597000</v>
      </c>
    </row>
    <row r="10" spans="1:6" ht="35.25" customHeight="1">
      <c r="A10" s="28" t="s">
        <v>1</v>
      </c>
      <c r="B10" s="18">
        <v>520</v>
      </c>
      <c r="C10" s="25" t="s">
        <v>91</v>
      </c>
      <c r="D10" s="58">
        <v>2597000</v>
      </c>
      <c r="E10" s="56"/>
      <c r="F10" s="59">
        <v>2597000</v>
      </c>
    </row>
    <row r="11" spans="1:6" ht="15.75" customHeight="1">
      <c r="A11" s="51" t="s">
        <v>21</v>
      </c>
      <c r="B11" s="23">
        <v>700</v>
      </c>
      <c r="C11" s="26" t="s">
        <v>22</v>
      </c>
      <c r="D11" s="57"/>
      <c r="E11" s="60">
        <v>2883935.54</v>
      </c>
      <c r="F11" s="61">
        <v>-2883935.54</v>
      </c>
    </row>
    <row r="12" spans="1:6" ht="22.5">
      <c r="A12" s="51" t="s">
        <v>119</v>
      </c>
      <c r="B12" s="23">
        <v>700</v>
      </c>
      <c r="C12" s="26" t="s">
        <v>120</v>
      </c>
      <c r="D12" s="57"/>
      <c r="E12" s="60">
        <v>2883935.54</v>
      </c>
      <c r="F12" s="61">
        <v>-2883935.54</v>
      </c>
    </row>
    <row r="13" spans="1:6" ht="14.25" customHeight="1">
      <c r="A13" s="51" t="s">
        <v>52</v>
      </c>
      <c r="B13" s="23">
        <v>710</v>
      </c>
      <c r="C13" s="26" t="s">
        <v>121</v>
      </c>
      <c r="D13" s="60">
        <v>-83567500</v>
      </c>
      <c r="E13" s="60">
        <v>-8399733.17</v>
      </c>
      <c r="F13" s="61">
        <v>-75167766.83</v>
      </c>
    </row>
    <row r="14" spans="1:6" ht="22.5">
      <c r="A14" s="51" t="s">
        <v>33</v>
      </c>
      <c r="B14" s="23">
        <v>710</v>
      </c>
      <c r="C14" s="26" t="s">
        <v>80</v>
      </c>
      <c r="D14" s="60">
        <v>-83567500</v>
      </c>
      <c r="E14" s="60">
        <v>-8399733.17</v>
      </c>
      <c r="F14" s="61">
        <v>-75167766.83</v>
      </c>
    </row>
    <row r="15" spans="1:6" ht="22.5">
      <c r="A15" s="52" t="s">
        <v>102</v>
      </c>
      <c r="B15" s="18">
        <v>710</v>
      </c>
      <c r="C15" s="25" t="s">
        <v>81</v>
      </c>
      <c r="D15" s="60">
        <v>-83567500</v>
      </c>
      <c r="E15" s="60">
        <v>-8399733.17</v>
      </c>
      <c r="F15" s="61">
        <v>-75167766.83</v>
      </c>
    </row>
    <row r="16" spans="1:6" ht="24" customHeight="1">
      <c r="A16" s="28" t="s">
        <v>73</v>
      </c>
      <c r="B16" s="18">
        <v>710</v>
      </c>
      <c r="C16" s="25" t="s">
        <v>82</v>
      </c>
      <c r="D16" s="60">
        <v>-83567500</v>
      </c>
      <c r="E16" s="60">
        <v>-8399733.17</v>
      </c>
      <c r="F16" s="61">
        <v>-75167766.83</v>
      </c>
    </row>
    <row r="17" spans="1:6" ht="15.75" customHeight="1">
      <c r="A17" s="51" t="s">
        <v>34</v>
      </c>
      <c r="B17" s="23">
        <v>720</v>
      </c>
      <c r="C17" s="26" t="s">
        <v>26</v>
      </c>
      <c r="D17" s="60">
        <v>83567500</v>
      </c>
      <c r="E17" s="60">
        <v>11283668.71</v>
      </c>
      <c r="F17" s="61">
        <v>72283831.29</v>
      </c>
    </row>
    <row r="18" spans="1:6" ht="22.5">
      <c r="A18" s="51" t="s">
        <v>37</v>
      </c>
      <c r="B18" s="23">
        <v>720</v>
      </c>
      <c r="C18" s="26" t="s">
        <v>99</v>
      </c>
      <c r="D18" s="60">
        <v>83567500</v>
      </c>
      <c r="E18" s="60">
        <v>11283668.71</v>
      </c>
      <c r="F18" s="61">
        <v>72283831.29</v>
      </c>
    </row>
    <row r="19" spans="1:6" ht="22.5">
      <c r="A19" s="51" t="s">
        <v>106</v>
      </c>
      <c r="B19" s="23">
        <v>720</v>
      </c>
      <c r="C19" s="26" t="s">
        <v>100</v>
      </c>
      <c r="D19" s="60">
        <v>83567500</v>
      </c>
      <c r="E19" s="60">
        <v>11283668.71</v>
      </c>
      <c r="F19" s="61">
        <v>72283831.29</v>
      </c>
    </row>
    <row r="20" spans="1:6" ht="22.5">
      <c r="A20" s="28" t="s">
        <v>74</v>
      </c>
      <c r="B20" s="18">
        <v>720</v>
      </c>
      <c r="C20" s="25" t="s">
        <v>101</v>
      </c>
      <c r="D20" s="58">
        <v>83567500</v>
      </c>
      <c r="E20" s="58">
        <v>11283668.71</v>
      </c>
      <c r="F20" s="59">
        <v>72283831.29</v>
      </c>
    </row>
    <row r="22" spans="1:2" ht="12.75">
      <c r="A22" s="2" t="s">
        <v>297</v>
      </c>
      <c r="B22" s="2" t="s">
        <v>298</v>
      </c>
    </row>
    <row r="23" spans="1:2" ht="12.75">
      <c r="A23" s="2" t="s">
        <v>299</v>
      </c>
      <c r="B23" s="2" t="s">
        <v>300</v>
      </c>
    </row>
    <row r="24" spans="1:2" ht="12.75">
      <c r="A24" s="2" t="s">
        <v>301</v>
      </c>
      <c r="B24" s="2" t="s">
        <v>302</v>
      </c>
    </row>
    <row r="25" ht="12.75">
      <c r="B25" s="2" t="s">
        <v>300</v>
      </c>
    </row>
    <row r="27" ht="12.75">
      <c r="A27" s="2" t="s">
        <v>303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2016-04-01T08:31:18Z</cp:lastPrinted>
  <dcterms:created xsi:type="dcterms:W3CDTF">1999-06-18T11:49:53Z</dcterms:created>
  <dcterms:modified xsi:type="dcterms:W3CDTF">2016-07-26T08:47:14Z</dcterms:modified>
  <cp:category/>
  <cp:version/>
  <cp:contentType/>
  <cp:contentStatus/>
</cp:coreProperties>
</file>