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8" yWindow="65524" windowWidth="8928" windowHeight="11316" activeTab="0"/>
  </bookViews>
  <sheets>
    <sheet name="Доходы" sheetId="1" r:id="rId1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<sst xmlns="http://schemas.openxmlformats.org/spreadsheetml/2006/main" count="105" uniqueCount="104">
  <si>
    <t>000 2 02 00000 00 0000 000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</si>
  <si>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</si>
  <si>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</si>
  <si>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</si>
  <si>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</si>
  <si>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</si>
  <si>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000 1 11 09000 00 0000 120</t>
  </si>
  <si>
    <t>НАЛОГОВЫЕ И НЕНАЛОГОВЫЕ ДОХОДЫ</t>
  </si>
  <si>
    <t>000 1 11 09040 00 0000 120</t>
  </si>
  <si>
    <t>000 1 11 09045 10 0000 120</t>
  </si>
  <si>
    <t>000 2 02 03015 10 0000 151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</si>
  <si>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</si>
  <si>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</si>
  <si>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</si>
  <si>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</si>
  <si>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</si>
  <si>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</si>
  <si>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</si>
  <si>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</si>
  <si>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000 1 00 00000 00 0000 000</t>
  </si>
  <si>
    <t>000 1 09 04053 10 0000 110</t>
  </si>
  <si>
    <t>000 1 06 01030 10 0000 110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</si>
  <si>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</si>
  <si>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</si>
  <si>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</si>
  <si>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</si>
  <si>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</si>
  <si>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</si>
  <si>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</si>
  <si>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</si>
  <si>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000 2 02 02216 00 0000 151</t>
  </si>
  <si>
    <t>000 2 02 02216 10 0000 151</t>
  </si>
  <si>
    <t>БЕЗВОЗМЕЗДНЫЕ ПОСТУПЛЕНИЯ</t>
  </si>
  <si>
    <t>000 2 00 00000 00 0000 000</t>
  </si>
  <si>
    <t>000 2 18 05010 10 0000 151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</si>
  <si>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</si>
  <si>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</si>
  <si>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</si>
  <si>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</si>
  <si>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</si>
  <si>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</si>
  <si>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</si>
  <si>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</si>
  <si>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000 1 11 05000 00 0000 120</t>
  </si>
  <si>
    <t>000 1 05 03010 01 0000 110</t>
  </si>
  <si>
    <t>000 1 11 05035 10 0000 120</t>
  </si>
  <si>
    <t>000 1 06 06033 10 0000 110</t>
  </si>
  <si>
    <t>Налоги на имущество</t>
  </si>
  <si>
    <t>000 1 09 04000 00 0000 110</t>
  </si>
  <si>
    <t>000 1 17 05050 10 0000 180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</si>
  <si>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</si>
  <si>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</si>
  <si>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</si>
  <si>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</si>
  <si>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</si>
  <si>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</si>
  <si>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</si>
  <si>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000 2 18 05000 10 0000 151</t>
  </si>
  <si>
    <t>ШТРАФЫ, САНКЦИИ, ВОЗМЕЩЕНИЕ УЩЕРБА</t>
  </si>
  <si>
    <t>000 1 16 00000 00 0000 000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</si>
  <si>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</si>
  <si>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</si>
  <si>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субсидии</t>
  </si>
  <si>
    <t>000 2 02 02999 00 0000 151</t>
  </si>
  <si>
    <t>000 2 02 02999 10 0000 151</t>
  </si>
  <si>
    <t>000 2 02 03000 00 0000 151</t>
  </si>
  <si>
    <t>000 1 11 05030 00 0000 120</t>
  </si>
  <si>
    <t>Прочие субсидии бюджетам сельских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</si>
  <si>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</si>
  <si>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000 1 16 33050 10 0000 140</t>
  </si>
  <si>
    <t>НАЛОГИ НА ПРИБЫЛЬ, ДОХОДЫ</t>
  </si>
  <si>
    <t>000 1 01 00000 00 0000 000</t>
  </si>
  <si>
    <t>000 2 02 02000 00 0000 151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</si>
  <si>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</si>
  <si>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</si>
  <si>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</si>
  <si>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</si>
  <si>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</si>
  <si>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</si>
  <si>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000 1 05 00000 00 0000 000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</si>
  <si>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</si>
  <si>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</si>
  <si>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000 1 16 33000 00 0000 140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</si>
  <si>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</si>
  <si>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</si>
  <si>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</si>
  <si>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</si>
  <si>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</si>
  <si>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</si>
  <si>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</si>
  <si>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</si>
  <si>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</si>
  <si>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</si>
  <si>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субъектов Российской Федерации и муниципальных образований</t>
  </si>
  <si>
    <t>000 1 06 06030 00 0000 110</t>
  </si>
  <si>
    <t>Коды</t>
  </si>
  <si>
    <t>Утвержденные бюджетные назначения на 2016 год</t>
  </si>
  <si>
    <t xml:space="preserve">Исполнено за 2016 год  </t>
  </si>
  <si>
    <t>% Исполнения</t>
  </si>
  <si>
    <t xml:space="preserve">                                                                                                              Приложение №1</t>
  </si>
  <si>
    <t>тыс.руб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</si>
  <si>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2016 год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</si>
  <si>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 2016 год </t>
  </si>
  <si>
    <t xml:space="preserve">Наименование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</si>
</sst>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81" fontId="8" fillId="0" borderId="10" xfId="0" applyNumberFormat="1" applyFont="1" applyFill="1" applyBorder="1" applyAlignment="1" applyProtection="1">
      <alignment horizontal="right"/>
      <protection locked="0"/>
    </xf>
    <xf numFmtId="181" fontId="8" fillId="0" borderId="11" xfId="0" applyNumberFormat="1" applyFont="1" applyFill="1" applyBorder="1" applyAlignment="1" applyProtection="1">
      <alignment horizontal="right"/>
      <protection locked="0"/>
    </xf>
    <xf numFmtId="181" fontId="12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showGridLines="0" tabSelected="1" zoomScalePageLayoutView="0" workbookViewId="0" topLeftCell="A1">
      <selection activeCell="H17" sqref="H17"/>
    </sheetView>
  </sheetViews>
  <sheetFormatPr defaultColWidth="9.00390625" defaultRowHeight="12.75"/>
  <cols>
    <col min="1" max="1" width="37.50390625" style="2" customWidth="1"/>
    <col min="2" max="2" width="21.50390625" style="2" customWidth="1"/>
    <col min="3" max="3" width="16.125" style="1" customWidth="1"/>
    <col min="4" max="4" width="14.00390625" style="1" customWidth="1"/>
    <col min="5" max="5" width="14.50390625" style="0" customWidth="1"/>
  </cols>
  <sheetData>
    <row r="1" spans="1:5" ht="12.75">
      <c r="A1" s="11"/>
      <c r="B1" s="20" t="s">
        <v>99</v>
      </c>
      <c r="C1" s="20"/>
      <c r="D1" s="20"/>
      <c r="E1" s="20"/>
    </row>
    <row r="2" spans="1:5" ht="12.75">
      <c r="A2" s="21" t="s">
        <v>101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3" t="s">
        <v>102</v>
      </c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  <row r="9" spans="1:5" ht="0.75" customHeight="1">
      <c r="A9" s="23"/>
      <c r="B9" s="23"/>
      <c r="C9" s="23"/>
      <c r="D9" s="23"/>
      <c r="E9" s="23"/>
    </row>
    <row r="10" spans="1:5" ht="12.75" customHeight="1" hidden="1">
      <c r="A10" s="23"/>
      <c r="B10" s="23"/>
      <c r="C10" s="23"/>
      <c r="D10" s="23"/>
      <c r="E10" s="23"/>
    </row>
    <row r="11" spans="1:5" ht="12.75" customHeight="1">
      <c r="A11" s="12"/>
      <c r="B11" s="12"/>
      <c r="C11" s="12"/>
      <c r="D11" s="12"/>
      <c r="E11" s="13" t="s">
        <v>100</v>
      </c>
    </row>
    <row r="12" spans="1:5" ht="38.25" customHeight="1">
      <c r="A12" s="17" t="s">
        <v>95</v>
      </c>
      <c r="B12" s="10" t="s">
        <v>103</v>
      </c>
      <c r="C12" s="9" t="s">
        <v>96</v>
      </c>
      <c r="D12" s="10" t="s">
        <v>97</v>
      </c>
      <c r="E12" s="9" t="s">
        <v>98</v>
      </c>
    </row>
    <row r="13" spans="1:5" ht="12.75">
      <c r="A13" s="17">
        <v>1</v>
      </c>
      <c r="B13" s="3">
        <v>2</v>
      </c>
      <c r="C13" s="18">
        <v>3</v>
      </c>
      <c r="D13" s="19">
        <v>4</v>
      </c>
      <c r="E13" s="19">
        <v>5</v>
      </c>
    </row>
    <row r="14" spans="1:5" ht="15.75" customHeight="1">
      <c r="A14" s="5" t="s">
        <v>7</v>
      </c>
      <c r="B14" s="8" t="s">
        <v>19</v>
      </c>
      <c r="C14" s="14">
        <f>60753966.29/1000</f>
        <v>60753.96629</v>
      </c>
      <c r="D14" s="14">
        <f>61354121.14/1000</f>
        <v>61354.12114</v>
      </c>
      <c r="E14" s="15">
        <f>D14/C14*100</f>
        <v>100.98784472298526</v>
      </c>
    </row>
    <row r="15" spans="1:5" ht="15.75" customHeight="1">
      <c r="A15" s="5" t="s">
        <v>70</v>
      </c>
      <c r="B15" s="8" t="s">
        <v>71</v>
      </c>
      <c r="C15" s="14">
        <f>2555000/1000</f>
        <v>2555</v>
      </c>
      <c r="D15" s="14">
        <f>2441611.25/1000</f>
        <v>2441.61125</v>
      </c>
      <c r="E15" s="15">
        <f aca="true" t="shared" si="0" ref="E15:E61">D15/C15*100</f>
        <v>95.56208414872798</v>
      </c>
    </row>
    <row r="16" spans="1:5" ht="14.25" customHeight="1">
      <c r="A16" s="4" t="s">
        <v>54</v>
      </c>
      <c r="B16" s="7" t="s">
        <v>55</v>
      </c>
      <c r="C16" s="14">
        <f>2555000/1000</f>
        <v>2555</v>
      </c>
      <c r="D16" s="14">
        <f>2441611.25/1000</f>
        <v>2441.61125</v>
      </c>
      <c r="E16" s="15">
        <f t="shared" si="0"/>
        <v>95.56208414872798</v>
      </c>
    </row>
    <row r="17" spans="1:5" ht="68.25" customHeight="1">
      <c r="A17" s="4" t="s">
        <v>68</v>
      </c>
      <c r="B17" s="7" t="s">
        <v>56</v>
      </c>
      <c r="C17" s="14">
        <f>2377764.98/1000</f>
        <v>2377.76498</v>
      </c>
      <c r="D17" s="14">
        <f>2257859.44/1000</f>
        <v>2257.8594399999997</v>
      </c>
      <c r="E17" s="15">
        <f t="shared" si="0"/>
        <v>94.95721650337367</v>
      </c>
    </row>
    <row r="18" spans="1:5" ht="104.25" customHeight="1">
      <c r="A18" s="4" t="s">
        <v>11</v>
      </c>
      <c r="B18" s="7" t="s">
        <v>16</v>
      </c>
      <c r="C18" s="14">
        <f>30000/1000</f>
        <v>30</v>
      </c>
      <c r="D18" s="14">
        <f>35750.07/1000</f>
        <v>35.75007</v>
      </c>
      <c r="E18" s="15">
        <f t="shared" si="0"/>
        <v>119.16690000000001</v>
      </c>
    </row>
    <row r="19" spans="1:5" ht="41.25">
      <c r="A19" s="4" t="s">
        <v>80</v>
      </c>
      <c r="B19" s="7" t="s">
        <v>53</v>
      </c>
      <c r="C19" s="14">
        <f>147235.02/1000</f>
        <v>147.23502</v>
      </c>
      <c r="D19" s="14">
        <f>148001.74/1000</f>
        <v>148.00173999999998</v>
      </c>
      <c r="E19" s="15">
        <f t="shared" si="0"/>
        <v>100.52074567585892</v>
      </c>
    </row>
    <row r="20" spans="1:5" ht="12.75">
      <c r="A20" s="5" t="s">
        <v>78</v>
      </c>
      <c r="B20" s="8" t="s">
        <v>79</v>
      </c>
      <c r="C20" s="14">
        <f>18900/1000</f>
        <v>18.9</v>
      </c>
      <c r="D20" s="14">
        <f>19568.31/1000</f>
        <v>19.56831</v>
      </c>
      <c r="E20" s="15">
        <f t="shared" si="0"/>
        <v>103.53603174603177</v>
      </c>
    </row>
    <row r="21" spans="1:5" ht="14.25" customHeight="1">
      <c r="A21" s="4" t="s">
        <v>1</v>
      </c>
      <c r="B21" s="7" t="s">
        <v>2</v>
      </c>
      <c r="C21" s="14">
        <f>18900/1000</f>
        <v>18.9</v>
      </c>
      <c r="D21" s="14">
        <f>19568.31/1000</f>
        <v>19.56831</v>
      </c>
      <c r="E21" s="15">
        <f t="shared" si="0"/>
        <v>103.53603174603177</v>
      </c>
    </row>
    <row r="22" spans="1:5" ht="14.25" customHeight="1">
      <c r="A22" s="4" t="s">
        <v>1</v>
      </c>
      <c r="B22" s="7" t="s">
        <v>44</v>
      </c>
      <c r="C22" s="14">
        <f>18900/1000</f>
        <v>18.9</v>
      </c>
      <c r="D22" s="14">
        <f>19568.31/1000</f>
        <v>19.56831</v>
      </c>
      <c r="E22" s="15">
        <f t="shared" si="0"/>
        <v>103.53603174603177</v>
      </c>
    </row>
    <row r="23" spans="1:5" ht="12.75">
      <c r="A23" s="5" t="s">
        <v>76</v>
      </c>
      <c r="B23" s="8" t="s">
        <v>3</v>
      </c>
      <c r="C23" s="14">
        <f>57300000/1000</f>
        <v>57300</v>
      </c>
      <c r="D23" s="14">
        <f>58047523.43/1000</f>
        <v>58047.52343</v>
      </c>
      <c r="E23" s="15">
        <f t="shared" si="0"/>
        <v>101.30457841186737</v>
      </c>
    </row>
    <row r="24" spans="1:5" ht="12.75">
      <c r="A24" s="4" t="s">
        <v>4</v>
      </c>
      <c r="B24" s="7" t="s">
        <v>5</v>
      </c>
      <c r="C24" s="14">
        <f>4800000/1000</f>
        <v>4800</v>
      </c>
      <c r="D24" s="14">
        <f>4696394.48/1000</f>
        <v>4696.394480000001</v>
      </c>
      <c r="E24" s="15">
        <f t="shared" si="0"/>
        <v>97.84155166666667</v>
      </c>
    </row>
    <row r="25" spans="1:5" ht="30.75">
      <c r="A25" s="4" t="s">
        <v>77</v>
      </c>
      <c r="B25" s="7" t="s">
        <v>21</v>
      </c>
      <c r="C25" s="14">
        <f>4800000/1000</f>
        <v>4800</v>
      </c>
      <c r="D25" s="14">
        <f>4696394.48/1000</f>
        <v>4696.394480000001</v>
      </c>
      <c r="E25" s="15">
        <f t="shared" si="0"/>
        <v>97.84155166666667</v>
      </c>
    </row>
    <row r="26" spans="1:5" ht="12.75">
      <c r="A26" s="4" t="s">
        <v>60</v>
      </c>
      <c r="B26" s="7" t="s">
        <v>12</v>
      </c>
      <c r="C26" s="14">
        <f>52500000/1000</f>
        <v>52500</v>
      </c>
      <c r="D26" s="14">
        <f>53351128.95/1000</f>
        <v>53351.128950000006</v>
      </c>
      <c r="E26" s="15">
        <f t="shared" si="0"/>
        <v>101.621198</v>
      </c>
    </row>
    <row r="27" spans="1:5" ht="12.75">
      <c r="A27" s="6" t="s">
        <v>24</v>
      </c>
      <c r="B27" s="7" t="s">
        <v>94</v>
      </c>
      <c r="C27" s="14">
        <f>9400000/1000</f>
        <v>9400</v>
      </c>
      <c r="D27" s="14">
        <f>9176305.26/1000</f>
        <v>9176.30526</v>
      </c>
      <c r="E27" s="15">
        <f t="shared" si="0"/>
        <v>97.62026872340425</v>
      </c>
    </row>
    <row r="28" spans="1:5" ht="30.75">
      <c r="A28" s="6" t="s">
        <v>25</v>
      </c>
      <c r="B28" s="7" t="s">
        <v>46</v>
      </c>
      <c r="C28" s="14">
        <f>9400000/1000</f>
        <v>9400</v>
      </c>
      <c r="D28" s="14">
        <f>9176305.26/1000</f>
        <v>9176.30526</v>
      </c>
      <c r="E28" s="15">
        <f t="shared" si="0"/>
        <v>97.62026872340425</v>
      </c>
    </row>
    <row r="29" spans="1:5" ht="12.75">
      <c r="A29" s="4" t="s">
        <v>26</v>
      </c>
      <c r="B29" s="7" t="s">
        <v>22</v>
      </c>
      <c r="C29" s="14">
        <f>43100000/1000</f>
        <v>43100</v>
      </c>
      <c r="D29" s="14">
        <f>44174823.69/1000</f>
        <v>44174.82369</v>
      </c>
      <c r="E29" s="15">
        <f t="shared" si="0"/>
        <v>102.49379046403713</v>
      </c>
    </row>
    <row r="30" spans="1:5" ht="36" customHeight="1">
      <c r="A30" s="4" t="s">
        <v>27</v>
      </c>
      <c r="B30" s="7" t="s">
        <v>23</v>
      </c>
      <c r="C30" s="14">
        <f>43100000/1000</f>
        <v>43100</v>
      </c>
      <c r="D30" s="14">
        <f>44174823.69/1000</f>
        <v>44174.82369</v>
      </c>
      <c r="E30" s="15">
        <f t="shared" si="0"/>
        <v>102.49379046403713</v>
      </c>
    </row>
    <row r="31" spans="1:5" ht="30.75">
      <c r="A31" s="5" t="s">
        <v>73</v>
      </c>
      <c r="B31" s="8" t="s">
        <v>74</v>
      </c>
      <c r="C31" s="14">
        <f>40000/1000</f>
        <v>40</v>
      </c>
      <c r="D31" s="14">
        <f>36228.49/1000</f>
        <v>36.22849</v>
      </c>
      <c r="E31" s="15">
        <f t="shared" si="0"/>
        <v>90.571225</v>
      </c>
    </row>
    <row r="32" spans="1:5" ht="12.75">
      <c r="A32" s="4" t="s">
        <v>47</v>
      </c>
      <c r="B32" s="7" t="s">
        <v>48</v>
      </c>
      <c r="C32" s="14">
        <f>40000/1000</f>
        <v>40</v>
      </c>
      <c r="D32" s="14">
        <f>36228.49/1000</f>
        <v>36.22849</v>
      </c>
      <c r="E32" s="15">
        <f t="shared" si="0"/>
        <v>90.571225</v>
      </c>
    </row>
    <row r="33" spans="1:5" ht="21">
      <c r="A33" s="4" t="s">
        <v>14</v>
      </c>
      <c r="B33" s="7" t="s">
        <v>15</v>
      </c>
      <c r="C33" s="14">
        <f>40000/1000</f>
        <v>40</v>
      </c>
      <c r="D33" s="14">
        <f>36228.49/1000</f>
        <v>36.22849</v>
      </c>
      <c r="E33" s="15">
        <f t="shared" si="0"/>
        <v>90.571225</v>
      </c>
    </row>
    <row r="34" spans="1:5" ht="30.75">
      <c r="A34" s="4" t="s">
        <v>83</v>
      </c>
      <c r="B34" s="7" t="s">
        <v>20</v>
      </c>
      <c r="C34" s="14">
        <f>40000/1000</f>
        <v>40</v>
      </c>
      <c r="D34" s="14">
        <f>36228.49/1000</f>
        <v>36.22849</v>
      </c>
      <c r="E34" s="15">
        <f t="shared" si="0"/>
        <v>90.571225</v>
      </c>
    </row>
    <row r="35" spans="1:5" ht="30.75">
      <c r="A35" s="5" t="s">
        <v>37</v>
      </c>
      <c r="B35" s="8" t="s">
        <v>38</v>
      </c>
      <c r="C35" s="14">
        <f>682085.72/1000</f>
        <v>682.0857199999999</v>
      </c>
      <c r="D35" s="14">
        <f>646349.09/1000</f>
        <v>646.3490899999999</v>
      </c>
      <c r="E35" s="15">
        <f t="shared" si="0"/>
        <v>94.76068345192742</v>
      </c>
    </row>
    <row r="36" spans="1:5" ht="72">
      <c r="A36" s="4" t="s">
        <v>52</v>
      </c>
      <c r="B36" s="7" t="s">
        <v>43</v>
      </c>
      <c r="C36" s="14">
        <f>664548.56/1000</f>
        <v>664.5485600000001</v>
      </c>
      <c r="D36" s="14">
        <f>628341.56/1000</f>
        <v>628.3415600000001</v>
      </c>
      <c r="E36" s="15">
        <f t="shared" si="0"/>
        <v>94.5516396875497</v>
      </c>
    </row>
    <row r="37" spans="1:5" ht="72">
      <c r="A37" s="4" t="s">
        <v>61</v>
      </c>
      <c r="B37" s="7" t="s">
        <v>66</v>
      </c>
      <c r="C37" s="14">
        <f>664548.56/1000</f>
        <v>664.5485600000001</v>
      </c>
      <c r="D37" s="14">
        <f>628341.56/1000</f>
        <v>628.3415600000001</v>
      </c>
      <c r="E37" s="15">
        <f t="shared" si="0"/>
        <v>94.5516396875497</v>
      </c>
    </row>
    <row r="38" spans="1:5" ht="61.5">
      <c r="A38" s="4" t="s">
        <v>75</v>
      </c>
      <c r="B38" s="7" t="s">
        <v>45</v>
      </c>
      <c r="C38" s="14">
        <f>664548.56/1000</f>
        <v>664.5485600000001</v>
      </c>
      <c r="D38" s="14">
        <f>628341.56/1000</f>
        <v>628.3415600000001</v>
      </c>
      <c r="E38" s="15">
        <f t="shared" si="0"/>
        <v>94.5516396875497</v>
      </c>
    </row>
    <row r="39" spans="1:5" ht="61.5">
      <c r="A39" s="4" t="s">
        <v>17</v>
      </c>
      <c r="B39" s="7" t="s">
        <v>6</v>
      </c>
      <c r="C39" s="14">
        <f>17537.16/1000</f>
        <v>17.53716</v>
      </c>
      <c r="D39" s="14">
        <f>18007.53/1000</f>
        <v>18.00753</v>
      </c>
      <c r="E39" s="15">
        <f t="shared" si="0"/>
        <v>102.68213325304667</v>
      </c>
    </row>
    <row r="40" spans="1:5" ht="61.5">
      <c r="A40" s="4" t="s">
        <v>18</v>
      </c>
      <c r="B40" s="7" t="s">
        <v>8</v>
      </c>
      <c r="C40" s="14">
        <f>17537.16/1000</f>
        <v>17.53716</v>
      </c>
      <c r="D40" s="14">
        <f>18007.53/1000</f>
        <v>18.00753</v>
      </c>
      <c r="E40" s="15">
        <f t="shared" si="0"/>
        <v>102.68213325304667</v>
      </c>
    </row>
    <row r="41" spans="1:5" ht="61.5">
      <c r="A41" s="4" t="s">
        <v>88</v>
      </c>
      <c r="B41" s="7" t="s">
        <v>9</v>
      </c>
      <c r="C41" s="14">
        <f>17537.16/1000</f>
        <v>17.53716</v>
      </c>
      <c r="D41" s="14">
        <f>18007.53/1000</f>
        <v>18.00753</v>
      </c>
      <c r="E41" s="15">
        <f t="shared" si="0"/>
        <v>102.68213325304667</v>
      </c>
    </row>
    <row r="42" spans="1:5" ht="12.75">
      <c r="A42" s="5" t="s">
        <v>58</v>
      </c>
      <c r="B42" s="8" t="s">
        <v>59</v>
      </c>
      <c r="C42" s="14">
        <f aca="true" t="shared" si="1" ref="C42:D44">157980.57/1000</f>
        <v>157.98057</v>
      </c>
      <c r="D42" s="14">
        <f t="shared" si="1"/>
        <v>157.98057</v>
      </c>
      <c r="E42" s="15">
        <f t="shared" si="0"/>
        <v>100</v>
      </c>
    </row>
    <row r="43" spans="1:5" ht="51">
      <c r="A43" s="4" t="s">
        <v>92</v>
      </c>
      <c r="B43" s="7" t="s">
        <v>82</v>
      </c>
      <c r="C43" s="14">
        <f t="shared" si="1"/>
        <v>157.98057</v>
      </c>
      <c r="D43" s="14">
        <f t="shared" si="1"/>
        <v>157.98057</v>
      </c>
      <c r="E43" s="15">
        <f t="shared" si="0"/>
        <v>100</v>
      </c>
    </row>
    <row r="44" spans="1:5" ht="51">
      <c r="A44" s="4" t="s">
        <v>84</v>
      </c>
      <c r="B44" s="7" t="s">
        <v>69</v>
      </c>
      <c r="C44" s="14">
        <f t="shared" si="1"/>
        <v>157.98057</v>
      </c>
      <c r="D44" s="14">
        <f t="shared" si="1"/>
        <v>157.98057</v>
      </c>
      <c r="E44" s="15">
        <f t="shared" si="0"/>
        <v>100</v>
      </c>
    </row>
    <row r="45" spans="1:5" ht="12.75">
      <c r="A45" s="5" t="s">
        <v>39</v>
      </c>
      <c r="B45" s="8" t="s">
        <v>40</v>
      </c>
      <c r="C45" s="14"/>
      <c r="D45" s="14">
        <f>4860/1000</f>
        <v>4.86</v>
      </c>
      <c r="E45" s="15">
        <v>0</v>
      </c>
    </row>
    <row r="46" spans="1:5" ht="12.75">
      <c r="A46" s="4" t="s">
        <v>41</v>
      </c>
      <c r="B46" s="7" t="s">
        <v>42</v>
      </c>
      <c r="C46" s="14"/>
      <c r="D46" s="14">
        <f>4860/1000</f>
        <v>4.86</v>
      </c>
      <c r="E46" s="15">
        <v>0</v>
      </c>
    </row>
    <row r="47" spans="1:5" ht="21">
      <c r="A47" s="4" t="s">
        <v>85</v>
      </c>
      <c r="B47" s="7" t="s">
        <v>49</v>
      </c>
      <c r="C47" s="14"/>
      <c r="D47" s="14">
        <f>4860/1000</f>
        <v>4.86</v>
      </c>
      <c r="E47" s="15">
        <v>0</v>
      </c>
    </row>
    <row r="48" spans="1:5" ht="12.75">
      <c r="A48" s="5" t="s">
        <v>32</v>
      </c>
      <c r="B48" s="8" t="s">
        <v>33</v>
      </c>
      <c r="C48" s="14">
        <f>7339016.01/1000</f>
        <v>7339.016009999999</v>
      </c>
      <c r="D48" s="14">
        <f>7221545.35/1000</f>
        <v>7221.545349999999</v>
      </c>
      <c r="E48" s="15">
        <f t="shared" si="0"/>
        <v>98.3993677103315</v>
      </c>
    </row>
    <row r="49" spans="1:5" ht="30.75">
      <c r="A49" s="5" t="s">
        <v>86</v>
      </c>
      <c r="B49" s="8" t="s">
        <v>0</v>
      </c>
      <c r="C49" s="14">
        <f>7326310/1000</f>
        <v>7326.31</v>
      </c>
      <c r="D49" s="14">
        <f>7208839.34/1000</f>
        <v>7208.8393399999995</v>
      </c>
      <c r="E49" s="15">
        <f t="shared" si="0"/>
        <v>98.39659173581242</v>
      </c>
    </row>
    <row r="50" spans="1:5" ht="21">
      <c r="A50" s="4" t="s">
        <v>87</v>
      </c>
      <c r="B50" s="7" t="s">
        <v>72</v>
      </c>
      <c r="C50" s="14">
        <f>6281310/1000</f>
        <v>6281.31</v>
      </c>
      <c r="D50" s="14">
        <f>6163839.34/1000</f>
        <v>6163.8393399999995</v>
      </c>
      <c r="E50" s="15">
        <f t="shared" si="0"/>
        <v>98.12983820254054</v>
      </c>
    </row>
    <row r="51" spans="1:5" ht="63">
      <c r="A51" s="4" t="s">
        <v>50</v>
      </c>
      <c r="B51" s="7" t="s">
        <v>30</v>
      </c>
      <c r="C51" s="14">
        <f>2336000/1000</f>
        <v>2336</v>
      </c>
      <c r="D51" s="14">
        <f>2218531.78/1000</f>
        <v>2218.53178</v>
      </c>
      <c r="E51" s="15">
        <f t="shared" si="0"/>
        <v>94.9713946917808</v>
      </c>
    </row>
    <row r="52" spans="1:5" ht="72">
      <c r="A52" s="4" t="s">
        <v>51</v>
      </c>
      <c r="B52" s="7" t="s">
        <v>31</v>
      </c>
      <c r="C52" s="14">
        <f>2336000/1000</f>
        <v>2336</v>
      </c>
      <c r="D52" s="14">
        <f>2218531.78/1000</f>
        <v>2218.53178</v>
      </c>
      <c r="E52" s="15">
        <f t="shared" si="0"/>
        <v>94.9713946917808</v>
      </c>
    </row>
    <row r="53" spans="1:5" ht="12.75">
      <c r="A53" s="4" t="s">
        <v>62</v>
      </c>
      <c r="B53" s="7" t="s">
        <v>63</v>
      </c>
      <c r="C53" s="14">
        <f>3945310/1000</f>
        <v>3945.31</v>
      </c>
      <c r="D53" s="14">
        <f>3945307.56/1000</f>
        <v>3945.30756</v>
      </c>
      <c r="E53" s="15">
        <f t="shared" si="0"/>
        <v>99.99993815441627</v>
      </c>
    </row>
    <row r="54" spans="1:5" ht="12.75">
      <c r="A54" s="4" t="s">
        <v>67</v>
      </c>
      <c r="B54" s="7" t="s">
        <v>64</v>
      </c>
      <c r="C54" s="14">
        <f>3945310/1000</f>
        <v>3945.31</v>
      </c>
      <c r="D54" s="14">
        <f>3945307.56/1000</f>
        <v>3945.30756</v>
      </c>
      <c r="E54" s="15">
        <f t="shared" si="0"/>
        <v>99.99993815441627</v>
      </c>
    </row>
    <row r="55" spans="1:5" ht="21">
      <c r="A55" s="4" t="s">
        <v>93</v>
      </c>
      <c r="B55" s="7" t="s">
        <v>65</v>
      </c>
      <c r="C55" s="14">
        <f aca="true" t="shared" si="2" ref="C55:D57">1045000/1000</f>
        <v>1045</v>
      </c>
      <c r="D55" s="14">
        <f t="shared" si="2"/>
        <v>1045</v>
      </c>
      <c r="E55" s="15">
        <f t="shared" si="0"/>
        <v>100</v>
      </c>
    </row>
    <row r="56" spans="1:5" ht="30.75">
      <c r="A56" s="4" t="s">
        <v>28</v>
      </c>
      <c r="B56" s="7" t="s">
        <v>29</v>
      </c>
      <c r="C56" s="14">
        <f t="shared" si="2"/>
        <v>1045</v>
      </c>
      <c r="D56" s="14">
        <f t="shared" si="2"/>
        <v>1045</v>
      </c>
      <c r="E56" s="15">
        <f t="shared" si="0"/>
        <v>100</v>
      </c>
    </row>
    <row r="57" spans="1:5" ht="30.75">
      <c r="A57" s="4" t="s">
        <v>81</v>
      </c>
      <c r="B57" s="7" t="s">
        <v>10</v>
      </c>
      <c r="C57" s="14">
        <f t="shared" si="2"/>
        <v>1045</v>
      </c>
      <c r="D57" s="14">
        <f t="shared" si="2"/>
        <v>1045</v>
      </c>
      <c r="E57" s="15">
        <f t="shared" si="0"/>
        <v>100</v>
      </c>
    </row>
    <row r="58" spans="1:5" ht="78.75" customHeight="1">
      <c r="A58" s="5" t="s">
        <v>89</v>
      </c>
      <c r="B58" s="8" t="s">
        <v>13</v>
      </c>
      <c r="C58" s="16">
        <f aca="true" t="shared" si="3" ref="C58:D61">12706.01/1000</f>
        <v>12.706010000000001</v>
      </c>
      <c r="D58" s="14">
        <f t="shared" si="3"/>
        <v>12.706010000000001</v>
      </c>
      <c r="E58" s="15">
        <f t="shared" si="0"/>
        <v>100</v>
      </c>
    </row>
    <row r="59" spans="1:5" ht="51">
      <c r="A59" s="4" t="s">
        <v>35</v>
      </c>
      <c r="B59" s="7" t="s">
        <v>36</v>
      </c>
      <c r="C59" s="16">
        <f t="shared" si="3"/>
        <v>12.706010000000001</v>
      </c>
      <c r="D59" s="14">
        <f t="shared" si="3"/>
        <v>12.706010000000001</v>
      </c>
      <c r="E59" s="15">
        <f t="shared" si="0"/>
        <v>100</v>
      </c>
    </row>
    <row r="60" spans="1:5" ht="57" customHeight="1">
      <c r="A60" s="4" t="s">
        <v>90</v>
      </c>
      <c r="B60" s="7" t="s">
        <v>57</v>
      </c>
      <c r="C60" s="16">
        <f t="shared" si="3"/>
        <v>12.706010000000001</v>
      </c>
      <c r="D60" s="14">
        <f t="shared" si="3"/>
        <v>12.706010000000001</v>
      </c>
      <c r="E60" s="15">
        <f t="shared" si="0"/>
        <v>100</v>
      </c>
    </row>
    <row r="61" spans="1:5" ht="51">
      <c r="A61" s="4" t="s">
        <v>91</v>
      </c>
      <c r="B61" s="7" t="s">
        <v>34</v>
      </c>
      <c r="C61" s="16">
        <f t="shared" si="3"/>
        <v>12.706010000000001</v>
      </c>
      <c r="D61" s="14">
        <f t="shared" si="3"/>
        <v>12.706010000000001</v>
      </c>
      <c r="E61" s="15">
        <f t="shared" si="0"/>
        <v>100</v>
      </c>
    </row>
    <row r="62" spans="3:4" ht="15.75" customHeight="1">
      <c r="C62" s="24"/>
      <c r="D62" s="24"/>
    </row>
    <row r="63" spans="3:4" ht="15.75" customHeight="1">
      <c r="C63" s="24"/>
      <c r="D63" s="24"/>
    </row>
    <row r="64" spans="3:4" ht="15.75" customHeight="1">
      <c r="C64" s="24"/>
      <c r="D64" s="24"/>
    </row>
    <row r="65" spans="3:4" ht="15.75" customHeight="1">
      <c r="C65" s="24"/>
      <c r="D65" s="24"/>
    </row>
    <row r="66" spans="3:4" ht="15.75" customHeight="1">
      <c r="C66" s="24"/>
      <c r="D66" s="24"/>
    </row>
    <row r="67" spans="3:4" ht="15.75" customHeight="1">
      <c r="C67" s="24"/>
      <c r="D67" s="24"/>
    </row>
    <row r="68" spans="3:4" ht="15.75" customHeight="1">
      <c r="C68" s="24"/>
      <c r="D68" s="24"/>
    </row>
    <row r="69" spans="3:4" ht="15.75" customHeight="1">
      <c r="C69" s="24"/>
      <c r="D69" s="24"/>
    </row>
    <row r="70" spans="3:4" ht="15.75" customHeight="1">
      <c r="C70" s="24"/>
      <c r="D70" s="24"/>
    </row>
    <row r="71" spans="3:4" ht="15.75" customHeight="1">
      <c r="C71" s="24"/>
      <c r="D71" s="24"/>
    </row>
    <row r="72" spans="3:4" ht="15.75" customHeight="1">
      <c r="C72" s="24"/>
      <c r="D72" s="24"/>
    </row>
    <row r="73" spans="3:4" ht="15.75" customHeight="1">
      <c r="C73" s="24"/>
      <c r="D73" s="24"/>
    </row>
    <row r="74" spans="3:4" ht="15.75" customHeight="1">
      <c r="C74" s="24"/>
      <c r="D74" s="24"/>
    </row>
    <row r="75" spans="3:4" ht="15.75" customHeight="1">
      <c r="C75" s="24"/>
      <c r="D75" s="24"/>
    </row>
    <row r="76" spans="3:4" ht="15.75" customHeight="1">
      <c r="C76" s="24"/>
      <c r="D76" s="24"/>
    </row>
    <row r="77" spans="3:4" ht="15.75" customHeight="1">
      <c r="C77" s="24"/>
      <c r="D77" s="24"/>
    </row>
    <row r="78" spans="3:4" ht="15.75" customHeight="1">
      <c r="C78" s="24"/>
      <c r="D78" s="24"/>
    </row>
    <row r="79" spans="3:4" ht="15.75" customHeight="1">
      <c r="C79" s="24"/>
      <c r="D79" s="24"/>
    </row>
    <row r="80" spans="3:4" ht="15.75" customHeight="1">
      <c r="C80" s="24"/>
      <c r="D80" s="24"/>
    </row>
    <row r="81" spans="3:4" ht="15.75" customHeight="1">
      <c r="C81" s="24"/>
      <c r="D81" s="24"/>
    </row>
    <row r="82" spans="3:4" ht="15.75" customHeight="1">
      <c r="C82" s="24"/>
      <c r="D82" s="24"/>
    </row>
    <row r="83" spans="3:4" ht="15.75" customHeight="1">
      <c r="C83" s="24"/>
      <c r="D83" s="24"/>
    </row>
    <row r="84" spans="3:4" ht="15.75" customHeight="1">
      <c r="C84" s="24"/>
      <c r="D84" s="24"/>
    </row>
    <row r="85" spans="3:4" ht="15.75" customHeight="1">
      <c r="C85" s="24"/>
      <c r="D85" s="24"/>
    </row>
    <row r="86" spans="3:4" ht="15.75" customHeight="1">
      <c r="C86" s="24"/>
      <c r="D86" s="24"/>
    </row>
    <row r="87" spans="3:4" ht="15.75" customHeight="1">
      <c r="C87" s="24"/>
      <c r="D87" s="24"/>
    </row>
    <row r="88" spans="3:4" ht="15.75" customHeight="1">
      <c r="C88" s="24"/>
      <c r="D88" s="24"/>
    </row>
    <row r="89" spans="3:4" ht="15.75" customHeight="1">
      <c r="C89" s="24"/>
      <c r="D89" s="24"/>
    </row>
    <row r="90" spans="3:4" ht="15.75" customHeight="1">
      <c r="C90" s="24"/>
      <c r="D90" s="24"/>
    </row>
    <row r="91" spans="3:4" ht="15.75" customHeight="1">
      <c r="C91" s="24"/>
      <c r="D91" s="24"/>
    </row>
    <row r="92" spans="3:4" ht="15.75" customHeight="1">
      <c r="C92" s="24"/>
      <c r="D92" s="24"/>
    </row>
    <row r="93" spans="3:4" ht="15.75" customHeight="1">
      <c r="C93" s="24"/>
      <c r="D93" s="24"/>
    </row>
    <row r="94" spans="3:4" ht="15.75" customHeight="1">
      <c r="C94" s="24"/>
      <c r="D94" s="24"/>
    </row>
    <row r="95" spans="3:4" ht="15.75" customHeight="1">
      <c r="C95" s="24"/>
      <c r="D95" s="24"/>
    </row>
    <row r="96" spans="3:4" ht="15.75" customHeight="1">
      <c r="C96" s="24"/>
      <c r="D96" s="24"/>
    </row>
    <row r="97" spans="3:4" ht="15.75" customHeight="1">
      <c r="C97" s="24"/>
      <c r="D97" s="24"/>
    </row>
    <row r="98" spans="3:4" ht="15.75" customHeight="1">
      <c r="C98" s="24"/>
      <c r="D98" s="24"/>
    </row>
    <row r="99" spans="3:4" ht="15.75" customHeight="1">
      <c r="C99" s="24"/>
      <c r="D99" s="24"/>
    </row>
    <row r="100" spans="3:4" ht="15.75" customHeight="1">
      <c r="C100" s="24"/>
      <c r="D100" s="24"/>
    </row>
    <row r="101" spans="3:4" ht="15.75" customHeight="1">
      <c r="C101" s="24"/>
      <c r="D101" s="24"/>
    </row>
    <row r="102" spans="3:4" ht="15.75" customHeight="1">
      <c r="C102" s="24"/>
      <c r="D102" s="24"/>
    </row>
    <row r="103" spans="3:4" ht="15.75" customHeight="1">
      <c r="C103" s="24"/>
      <c r="D103" s="24"/>
    </row>
    <row r="104" spans="3:4" ht="15.75" customHeight="1">
      <c r="C104" s="24"/>
      <c r="D104" s="24"/>
    </row>
    <row r="105" spans="3:4" ht="15.75" customHeight="1">
      <c r="C105" s="24"/>
      <c r="D105" s="24"/>
    </row>
    <row r="106" spans="3:4" ht="15.75" customHeight="1">
      <c r="C106" s="24"/>
      <c r="D106" s="24"/>
    </row>
    <row r="107" spans="3:4" ht="15.75" customHeight="1">
      <c r="C107" s="24"/>
      <c r="D107" s="24"/>
    </row>
    <row r="108" spans="3:4" ht="15.75" customHeight="1">
      <c r="C108" s="24"/>
      <c r="D108" s="24"/>
    </row>
    <row r="109" spans="3:4" ht="15.75" customHeight="1">
      <c r="C109" s="24"/>
      <c r="D109" s="24"/>
    </row>
    <row r="110" spans="3:4" ht="15.75" customHeight="1">
      <c r="C110" s="24"/>
      <c r="D110" s="24"/>
    </row>
    <row r="111" spans="3:4" ht="15.75" customHeight="1">
      <c r="C111" s="24"/>
      <c r="D111" s="24"/>
    </row>
    <row r="112" spans="3:4" ht="15.75" customHeight="1">
      <c r="C112" s="24"/>
      <c r="D112" s="24"/>
    </row>
    <row r="113" spans="3:4" ht="15.75" customHeight="1">
      <c r="C113" s="24"/>
      <c r="D113" s="24"/>
    </row>
    <row r="114" spans="3:4" ht="15.75" customHeight="1">
      <c r="C114" s="24"/>
      <c r="D114" s="24"/>
    </row>
    <row r="115" spans="3:4" ht="15.75" customHeight="1">
      <c r="C115" s="24"/>
      <c r="D115" s="24"/>
    </row>
    <row r="116" spans="3:4" ht="15.75" customHeight="1">
      <c r="C116" s="24"/>
      <c r="D116" s="24"/>
    </row>
    <row r="117" spans="3:4" ht="15.75" customHeight="1">
      <c r="C117" s="24"/>
      <c r="D117" s="24"/>
    </row>
    <row r="118" spans="3:4" ht="15.75" customHeight="1">
      <c r="C118" s="24"/>
      <c r="D118" s="24"/>
    </row>
    <row r="119" spans="3:4" ht="15.75" customHeight="1">
      <c r="C119" s="24"/>
      <c r="D119" s="24"/>
    </row>
    <row r="120" spans="3:4" ht="15.75" customHeight="1">
      <c r="C120" s="24"/>
      <c r="D120" s="24"/>
    </row>
    <row r="121" spans="3:4" ht="15.75" customHeight="1">
      <c r="C121" s="24"/>
      <c r="D121" s="24"/>
    </row>
    <row r="122" spans="3:4" ht="15.75" customHeight="1">
      <c r="C122" s="24"/>
      <c r="D122" s="24"/>
    </row>
    <row r="123" spans="3:4" ht="15.75" customHeight="1">
      <c r="C123" s="24"/>
      <c r="D123" s="24"/>
    </row>
    <row r="124" spans="3:4" ht="15.75" customHeight="1">
      <c r="C124" s="24"/>
      <c r="D124" s="24"/>
    </row>
    <row r="125" spans="3:4" ht="15.75" customHeight="1">
      <c r="C125" s="24"/>
      <c r="D125" s="24"/>
    </row>
    <row r="126" spans="3:4" ht="15.75" customHeight="1">
      <c r="C126" s="24"/>
      <c r="D126" s="24"/>
    </row>
    <row r="127" spans="3:4" ht="15.75" customHeight="1">
      <c r="C127" s="24"/>
      <c r="D127" s="24"/>
    </row>
    <row r="128" spans="3:4" ht="15.75" customHeight="1">
      <c r="C128" s="24"/>
      <c r="D128" s="24"/>
    </row>
    <row r="129" spans="3:4" ht="15.75" customHeight="1">
      <c r="C129" s="24"/>
      <c r="D129" s="24"/>
    </row>
    <row r="130" spans="3:4" ht="15.75" customHeight="1">
      <c r="C130" s="24"/>
      <c r="D130" s="24"/>
    </row>
    <row r="131" spans="3:4" ht="15.75" customHeight="1">
      <c r="C131" s="24"/>
      <c r="D131" s="24"/>
    </row>
    <row r="132" spans="3:4" ht="15.75" customHeight="1">
      <c r="C132" s="24"/>
      <c r="D132" s="24"/>
    </row>
    <row r="133" spans="3:4" ht="15.75" customHeight="1">
      <c r="C133" s="24"/>
      <c r="D133" s="24"/>
    </row>
    <row r="134" spans="3:4" ht="15.75" customHeight="1">
      <c r="C134" s="24"/>
      <c r="D134" s="24"/>
    </row>
    <row r="135" spans="3:4" ht="15.75" customHeight="1">
      <c r="C135" s="24"/>
      <c r="D135" s="24"/>
    </row>
    <row r="136" spans="3:4" ht="15.75" customHeight="1">
      <c r="C136" s="24"/>
      <c r="D136" s="24"/>
    </row>
    <row r="137" spans="3:4" ht="15.75" customHeight="1">
      <c r="C137" s="24"/>
      <c r="D137" s="24"/>
    </row>
    <row r="138" spans="3:4" ht="15.75" customHeight="1">
      <c r="C138" s="24"/>
      <c r="D138" s="24"/>
    </row>
    <row r="139" spans="3:4" ht="15.75" customHeight="1">
      <c r="C139" s="24"/>
      <c r="D139" s="24"/>
    </row>
    <row r="140" spans="3:4" ht="15.75" customHeight="1">
      <c r="C140" s="24"/>
      <c r="D140" s="24"/>
    </row>
    <row r="141" spans="3:4" ht="15.75" customHeight="1">
      <c r="C141" s="24"/>
      <c r="D141" s="24"/>
    </row>
    <row r="142" spans="3:4" ht="15.75" customHeight="1">
      <c r="C142" s="24"/>
      <c r="D142" s="24"/>
    </row>
    <row r="143" spans="3:4" ht="15.75" customHeight="1">
      <c r="C143" s="24"/>
      <c r="D143" s="24"/>
    </row>
    <row r="144" spans="3:4" ht="15.75" customHeight="1">
      <c r="C144" s="24"/>
      <c r="D144" s="24"/>
    </row>
    <row r="145" spans="3:4" ht="15.75" customHeight="1">
      <c r="C145" s="24"/>
      <c r="D145" s="24"/>
    </row>
    <row r="146" spans="3:4" ht="15.75" customHeight="1">
      <c r="C146" s="24"/>
      <c r="D146" s="24"/>
    </row>
    <row r="147" spans="3:4" ht="15.75" customHeight="1">
      <c r="C147" s="25"/>
      <c r="D147" s="25"/>
    </row>
    <row r="148" spans="3:4" ht="15.75" customHeight="1">
      <c r="C148" s="25"/>
      <c r="D148" s="25"/>
    </row>
    <row r="149" spans="3:4" ht="15.75" customHeight="1">
      <c r="C149" s="25"/>
      <c r="D149" s="25"/>
    </row>
    <row r="150" spans="3:4" ht="15.75" customHeight="1">
      <c r="C150" s="25"/>
      <c r="D150" s="25"/>
    </row>
    <row r="151" spans="3:4" ht="15.75" customHeight="1">
      <c r="C151" s="24"/>
      <c r="D151" s="24"/>
    </row>
    <row r="152" spans="3:4" ht="15.75" customHeight="1">
      <c r="C152" s="24"/>
      <c r="D152" s="24"/>
    </row>
    <row r="153" spans="3:4" ht="15.75" customHeight="1">
      <c r="C153" s="24"/>
      <c r="D153" s="24"/>
    </row>
    <row r="154" spans="3:4" ht="15.75" customHeight="1">
      <c r="C154" s="25"/>
      <c r="D154" s="25"/>
    </row>
    <row r="155" spans="3:4" ht="15.75" customHeight="1">
      <c r="C155" s="25"/>
      <c r="D155" s="25"/>
    </row>
    <row r="156" spans="3:4" ht="15.75" customHeight="1">
      <c r="C156" s="25"/>
      <c r="D156" s="25"/>
    </row>
    <row r="157" spans="3:4" ht="15.75" customHeight="1">
      <c r="C157" s="25"/>
      <c r="D157" s="25"/>
    </row>
    <row r="158" spans="3:4" ht="15.75" customHeight="1">
      <c r="C158" s="24"/>
      <c r="D158" s="24"/>
    </row>
    <row r="159" spans="3:4" ht="15.75" customHeight="1">
      <c r="C159" s="24"/>
      <c r="D159" s="24"/>
    </row>
    <row r="160" spans="3:4" ht="15.75" customHeight="1">
      <c r="C160" s="24"/>
      <c r="D160" s="24"/>
    </row>
    <row r="161" spans="3:4" ht="15.75" customHeight="1">
      <c r="C161" s="25"/>
      <c r="D161" s="25"/>
    </row>
    <row r="162" spans="3:4" ht="15.75" customHeight="1">
      <c r="C162" s="25"/>
      <c r="D162" s="25"/>
    </row>
    <row r="163" spans="3:4" ht="15.75" customHeight="1">
      <c r="C163" s="25"/>
      <c r="D163" s="25"/>
    </row>
    <row r="164" spans="3:4" ht="15.75" customHeight="1">
      <c r="C164" s="25"/>
      <c r="D164" s="25"/>
    </row>
    <row r="165" spans="3:4" ht="15.75" customHeight="1">
      <c r="C165" s="25"/>
      <c r="D165" s="25"/>
    </row>
    <row r="166" spans="3:4" ht="15.75" customHeight="1">
      <c r="C166" s="25"/>
      <c r="D166" s="25"/>
    </row>
    <row r="167" spans="3:4" ht="15.75" customHeight="1">
      <c r="C167" s="25"/>
      <c r="D167" s="25"/>
    </row>
    <row r="168" spans="3:4" ht="15.75" customHeight="1">
      <c r="C168" s="25"/>
      <c r="D168" s="25"/>
    </row>
    <row r="169" spans="3:4" ht="15.75" customHeight="1">
      <c r="C169" s="25"/>
      <c r="D169" s="25"/>
    </row>
    <row r="170" spans="3:4" ht="15.75" customHeight="1">
      <c r="C170" s="25"/>
      <c r="D170" s="25"/>
    </row>
    <row r="171" spans="3:4" ht="15.75" customHeight="1">
      <c r="C171" s="25"/>
      <c r="D171" s="25"/>
    </row>
    <row r="172" spans="3:4" ht="15.75" customHeight="1">
      <c r="C172" s="25"/>
      <c r="D172" s="25"/>
    </row>
    <row r="173" spans="3:4" ht="15.75" customHeight="1">
      <c r="C173" s="25"/>
      <c r="D173" s="25"/>
    </row>
    <row r="174" spans="3:4" ht="15.75" customHeight="1">
      <c r="C174" s="25"/>
      <c r="D174" s="25"/>
    </row>
    <row r="175" spans="3:4" ht="15.75" customHeight="1">
      <c r="C175" s="25"/>
      <c r="D175" s="25"/>
    </row>
    <row r="176" spans="3:4" ht="15.75" customHeight="1">
      <c r="C176" s="25"/>
      <c r="D176" s="25"/>
    </row>
    <row r="177" spans="3:4" ht="15.75" customHeight="1">
      <c r="C177" s="25"/>
      <c r="D177" s="25"/>
    </row>
    <row r="178" spans="3:4" ht="15.75" customHeight="1">
      <c r="C178" s="25"/>
      <c r="D178" s="25"/>
    </row>
    <row r="179" spans="3:4" ht="15.75" customHeight="1">
      <c r="C179" s="25"/>
      <c r="D179" s="25"/>
    </row>
    <row r="180" spans="3:4" ht="15.75" customHeight="1">
      <c r="C180" s="25"/>
      <c r="D180" s="25"/>
    </row>
    <row r="181" spans="3:4" ht="15.75" customHeight="1">
      <c r="C181" s="25"/>
      <c r="D181" s="25"/>
    </row>
    <row r="182" spans="3:4" ht="15.75" customHeight="1">
      <c r="C182" s="25"/>
      <c r="D182" s="25"/>
    </row>
    <row r="183" spans="3:4" ht="15.75" customHeight="1">
      <c r="C183" s="25"/>
      <c r="D183" s="25"/>
    </row>
    <row r="184" spans="3:4" ht="15.75" customHeight="1">
      <c r="C184" s="25"/>
      <c r="D184" s="25"/>
    </row>
    <row r="185" spans="3:4" ht="15.75" customHeight="1">
      <c r="C185" s="25"/>
      <c r="D185" s="25"/>
    </row>
    <row r="186" spans="3:4" ht="15.75" customHeight="1">
      <c r="C186" s="25"/>
      <c r="D186" s="25"/>
    </row>
    <row r="187" spans="3:4" ht="15.75" customHeight="1">
      <c r="C187" s="25"/>
      <c r="D187" s="25"/>
    </row>
    <row r="188" spans="3:4" ht="15.75" customHeight="1">
      <c r="C188" s="25"/>
      <c r="D188" s="25"/>
    </row>
    <row r="189" spans="3:4" ht="15.75" customHeight="1">
      <c r="C189" s="25"/>
      <c r="D189" s="25"/>
    </row>
    <row r="190" spans="3:4" ht="15.75" customHeight="1">
      <c r="C190" s="25"/>
      <c r="D190" s="25"/>
    </row>
    <row r="191" spans="3:4" ht="15.75" customHeight="1">
      <c r="C191" s="25"/>
      <c r="D191" s="25"/>
    </row>
    <row r="192" spans="3:4" ht="15.75" customHeight="1">
      <c r="C192" s="25"/>
      <c r="D192" s="25"/>
    </row>
    <row r="193" spans="3:4" ht="15.75" customHeight="1">
      <c r="C193" s="24"/>
      <c r="D193" s="24"/>
    </row>
    <row r="194" spans="3:4" ht="15.75" customHeight="1">
      <c r="C194" s="24"/>
      <c r="D194" s="24"/>
    </row>
    <row r="195" spans="3:4" ht="15.75" customHeight="1">
      <c r="C195" s="24"/>
      <c r="D195" s="24"/>
    </row>
  </sheetData>
  <sheetProtection/>
  <mergeCells count="137">
    <mergeCell ref="C79:D79"/>
    <mergeCell ref="C84:D84"/>
    <mergeCell ref="C77:D77"/>
    <mergeCell ref="C78:D78"/>
    <mergeCell ref="C104:D104"/>
    <mergeCell ref="C99:D99"/>
    <mergeCell ref="C92:D92"/>
    <mergeCell ref="C81:D81"/>
    <mergeCell ref="C82:D82"/>
    <mergeCell ref="C88:D88"/>
    <mergeCell ref="C89:D89"/>
    <mergeCell ref="C85:D85"/>
    <mergeCell ref="C121:D121"/>
    <mergeCell ref="C122:D122"/>
    <mergeCell ref="C90:D90"/>
    <mergeCell ref="C91:D91"/>
    <mergeCell ref="C106:D106"/>
    <mergeCell ref="C95:D95"/>
    <mergeCell ref="C96:D96"/>
    <mergeCell ref="C97:D97"/>
    <mergeCell ref="C98:D98"/>
    <mergeCell ref="C103:D103"/>
    <mergeCell ref="C144:D144"/>
    <mergeCell ref="C145:D145"/>
    <mergeCell ref="C146:D146"/>
    <mergeCell ref="C151:D151"/>
    <mergeCell ref="C152:D152"/>
    <mergeCell ref="C147:D147"/>
    <mergeCell ref="C148:D148"/>
    <mergeCell ref="C150:D150"/>
    <mergeCell ref="C182:D182"/>
    <mergeCell ref="C169:D169"/>
    <mergeCell ref="C170:D170"/>
    <mergeCell ref="C176:D176"/>
    <mergeCell ref="C153:D153"/>
    <mergeCell ref="C154:D154"/>
    <mergeCell ref="C180:D180"/>
    <mergeCell ref="C181:D181"/>
    <mergeCell ref="C155:D155"/>
    <mergeCell ref="C156:D156"/>
    <mergeCell ref="C157:D157"/>
    <mergeCell ref="C158:D158"/>
    <mergeCell ref="C165:D165"/>
    <mergeCell ref="C166:D166"/>
    <mergeCell ref="C63:D63"/>
    <mergeCell ref="C64:D64"/>
    <mergeCell ref="C87:D87"/>
    <mergeCell ref="C86:D86"/>
    <mergeCell ref="C80:D80"/>
    <mergeCell ref="C83:D83"/>
    <mergeCell ref="C62:D62"/>
    <mergeCell ref="C65:D65"/>
    <mergeCell ref="C66:D66"/>
    <mergeCell ref="C67:D67"/>
    <mergeCell ref="C74:D74"/>
    <mergeCell ref="C76:D76"/>
    <mergeCell ref="C71:D71"/>
    <mergeCell ref="C72:D72"/>
    <mergeCell ref="C107:D107"/>
    <mergeCell ref="C108:D108"/>
    <mergeCell ref="C109:D109"/>
    <mergeCell ref="C102:D102"/>
    <mergeCell ref="C105:D105"/>
    <mergeCell ref="C68:D68"/>
    <mergeCell ref="C69:D69"/>
    <mergeCell ref="C70:D70"/>
    <mergeCell ref="C75:D75"/>
    <mergeCell ref="C73:D73"/>
    <mergeCell ref="C127:D127"/>
    <mergeCell ref="C111:D111"/>
    <mergeCell ref="C112:D112"/>
    <mergeCell ref="C113:D113"/>
    <mergeCell ref="C114:D114"/>
    <mergeCell ref="C93:D93"/>
    <mergeCell ref="C94:D94"/>
    <mergeCell ref="C101:D101"/>
    <mergeCell ref="C110:D110"/>
    <mergeCell ref="C100:D100"/>
    <mergeCell ref="C115:D115"/>
    <mergeCell ref="C116:D116"/>
    <mergeCell ref="C117:D117"/>
    <mergeCell ref="C118:D118"/>
    <mergeCell ref="C125:D125"/>
    <mergeCell ref="C126:D126"/>
    <mergeCell ref="C123:D123"/>
    <mergeCell ref="C124:D124"/>
    <mergeCell ref="C119:D119"/>
    <mergeCell ref="C120:D120"/>
    <mergeCell ref="C141:D141"/>
    <mergeCell ref="C143:D143"/>
    <mergeCell ref="C128:D128"/>
    <mergeCell ref="C131:D131"/>
    <mergeCell ref="C132:D132"/>
    <mergeCell ref="C133:D133"/>
    <mergeCell ref="C134:D134"/>
    <mergeCell ref="C129:D129"/>
    <mergeCell ref="C130:D130"/>
    <mergeCell ref="C167:D167"/>
    <mergeCell ref="C168:D168"/>
    <mergeCell ref="C142:D142"/>
    <mergeCell ref="C149:D149"/>
    <mergeCell ref="C135:D135"/>
    <mergeCell ref="C136:D136"/>
    <mergeCell ref="C137:D137"/>
    <mergeCell ref="C138:D138"/>
    <mergeCell ref="C139:D139"/>
    <mergeCell ref="C140:D140"/>
    <mergeCell ref="C189:D189"/>
    <mergeCell ref="C190:D190"/>
    <mergeCell ref="C179:D179"/>
    <mergeCell ref="C175:D175"/>
    <mergeCell ref="C159:D159"/>
    <mergeCell ref="C160:D160"/>
    <mergeCell ref="C161:D161"/>
    <mergeCell ref="C162:D162"/>
    <mergeCell ref="C163:D163"/>
    <mergeCell ref="C164:D164"/>
    <mergeCell ref="C188:D188"/>
    <mergeCell ref="C191:D191"/>
    <mergeCell ref="C192:D192"/>
    <mergeCell ref="C193:D193"/>
    <mergeCell ref="C171:D171"/>
    <mergeCell ref="C172:D172"/>
    <mergeCell ref="C173:D173"/>
    <mergeCell ref="C174:D174"/>
    <mergeCell ref="C177:D177"/>
    <mergeCell ref="C178:D178"/>
    <mergeCell ref="B1:E1"/>
    <mergeCell ref="A2:E4"/>
    <mergeCell ref="A5:E10"/>
    <mergeCell ref="C194:D194"/>
    <mergeCell ref="C195:D195"/>
    <mergeCell ref="C183:D183"/>
    <mergeCell ref="C184:D184"/>
    <mergeCell ref="C185:D185"/>
    <mergeCell ref="C186:D186"/>
    <mergeCell ref="C187:D187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2017-01-12T06:42:03Z</cp:lastPrinted>
  <dcterms:created xsi:type="dcterms:W3CDTF">1999-06-18T11:49:53Z</dcterms:created>
  <dcterms:modified xsi:type="dcterms:W3CDTF">2017-05-25T07:57:30Z</dcterms:modified>
  <cp:category/>
  <cp:version/>
  <cp:contentType/>
  <cp:contentStatus/>
</cp:coreProperties>
</file>