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'Доходы'!$B$1:$E$8</definedName>
    <definedName name="__bookmark_2">'Доходы'!$B$9:$E$60</definedName>
    <definedName name="__bookmark_4">'Расходы'!$A$1:$F$259</definedName>
    <definedName name="__bookmark_5">'Источники'!$A$1:$F$23</definedName>
    <definedName name="__bookmark_6">'Источники'!$A$24:$F$30</definedName>
    <definedName name="_xlnm.Print_Titles" localSheetId="0">'Доходы'!$9:$12</definedName>
    <definedName name="_xlnm.Print_Titles" localSheetId="2">'Источники'!$1:$4</definedName>
    <definedName name="_xlnm.Print_Titles" localSheetId="1">'Расходы'!$1:$4</definedName>
    <definedName name="_xlnm.Print_Area" localSheetId="0">'Доходы'!$A$1:$E$62</definedName>
  </definedNames>
  <calcPr fullCalcOnLoad="1"/>
</workbook>
</file>

<file path=xl/sharedStrings.xml><?xml version="1.0" encoding="utf-8"?>
<sst xmlns="http://schemas.openxmlformats.org/spreadsheetml/2006/main" count="686" uniqueCount="542">
  <si>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</si>
  <si>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</si>
  <si>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</si>
  <si>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</si>
  <si>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</si>
  <si>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</si>
  <si>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</si>
  <si>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</si>
  <si>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</si>
  <si>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</si>
  <si>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</si>
  <si>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</si>
  <si>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</si>
  <si>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</si>
  <si>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</si>
  <si>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</si>
  <si>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</si>
  <si>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</si>
  <si>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</si>
  <si>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</si>
  <si>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</si>
  <si>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</si>
  <si>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</si>
  <si>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</si>
  <si>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</si>
  <si>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</si>
  <si>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</si>
  <si>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</si>
  <si>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</si>
  <si>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</si>
  <si>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</si>
  <si>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</si>
  <si>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</si>
  <si>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</si>
  <si>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</si>
  <si>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</si>
  <si>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</si>
  <si>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</si>
  <si>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</si>
  <si>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</si>
  <si>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</si>
  <si>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</si>
  <si>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</si>
  <si>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</si>
  <si>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</si>
  <si>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</si>
  <si>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</si>
  <si>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</si>
  <si>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</si>
  <si>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</si>
  <si>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</si>
  <si>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</si>
  <si>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</si>
  <si>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</si>
  <si>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</si>
  <si>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</si>
  <si>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</si>
  <si>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</si>
  <si>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</si>
  <si>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</si>
  <si>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</si>
  <si>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</si>
  <si>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</si>
  <si>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</si>
  <si>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</si>
  <si>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</si>
  <si>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</si>
  <si>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</si>
  <si>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</si>
  <si>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</si>
  <si>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</si>
  <si>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</si>
  <si>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</si>
  <si>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</si>
  <si>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</si>
  <si>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</si>
  <si>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</si>
  <si>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</si>
  <si>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</si>
  <si>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</si>
  <si>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</si>
  <si>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</si>
  <si>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</si>
  <si>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</si>
  <si>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</si>
  <si>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</si>
  <si>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</si>
  <si>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</si>
  <si>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</si>
  <si>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</si>
  <si>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</si>
  <si>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</si>
  <si>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</si>
  <si>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</si>
  <si>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</si>
  <si>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</si>
  <si>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</si>
  <si>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</si>
  <si>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</si>
  <si>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</si>
  <si>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</si>
  <si>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</si>
  <si>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</si>
  <si>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</si>
  <si>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</si>
  <si>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</si>
  <si>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</si>
  <si>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</si>
  <si>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</si>
  <si>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</si>
  <si>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</si>
  <si>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</si>
  <si>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</si>
  <si>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</si>
  <si>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000 0102 9400000000 000</t>
  </si>
  <si>
    <t>Глава муниципального образования</t>
  </si>
  <si>
    <t>000 0102 9400020000 000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</si>
  <si>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</si>
  <si>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000 0102 9400020000 100</t>
  </si>
  <si>
    <t>Расходы на выплаты персоналу государственных (муниципальных) органов</t>
  </si>
  <si>
    <t>000 0102 9400020000 120</t>
  </si>
  <si>
    <t>Фонд оплаты труда государственных (муниципальных) органов</t>
  </si>
  <si>
    <t>000 0102 9400020000 121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</si>
  <si>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</si>
  <si>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000 0102 9400020000 129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</si>
  <si>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</si>
  <si>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</si>
  <si>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000 0103 9400000000 000</t>
  </si>
  <si>
    <t>Председатель представительного органа муниципального образования</t>
  </si>
  <si>
    <t>000 0103 9400030000 000</t>
  </si>
  <si>
    <t>000 0103 9400030000 100</t>
  </si>
  <si>
    <t>000 0103 9400030000 120</t>
  </si>
  <si>
    <t>000 0103 9400030000 121</t>
  </si>
  <si>
    <t>000 0103 9400030000 129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</si>
  <si>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</si>
  <si>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</si>
  <si>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"Доступная среда сельского поселения Ашитковское на период 2015-2017 гг".</t>
  </si>
  <si>
    <t>000 0104 0100000000 000</t>
  </si>
  <si>
    <t>Подпрограмма"Повышение уровня доступности к объектам в приоритетных сферах жизнедеятельности"</t>
  </si>
  <si>
    <t>000 0104 0110000000 000</t>
  </si>
  <si>
    <t>Основное мероприятие "Обеспечение беспрепятственного доступа инвалидов в здания администрации "(Оборудование тамбура в здании)"</t>
  </si>
  <si>
    <t>000 0104 0110100000 000</t>
  </si>
  <si>
    <t>Муниципальная программа "Доступная среда сельского поселения Ашитковское на период 2 015-2017 гг". Оборудование тамбура</t>
  </si>
  <si>
    <t>000 0104 0110100010 000</t>
  </si>
  <si>
    <t>Закупка товаров, работ и услуг для обеспечения государственных (муниципальных) нужд</t>
  </si>
  <si>
    <t>000 0104 0110100010 200</t>
  </si>
  <si>
    <t>Иные закупки товаров, работ и услуг для обеспечения государственных (муниципальных) нужд</t>
  </si>
  <si>
    <t>000 0104 0110100010 240</t>
  </si>
  <si>
    <t>Прочая закупка товаров, работ и услуг для обеспечения государственных (муниципальных) нужд</t>
  </si>
  <si>
    <t>000 0104 0110100010 244</t>
  </si>
  <si>
    <t>000 0104 9400000000 000</t>
  </si>
  <si>
    <t>Обеспечение деятельности органов местного самоуправления сельского поселения Ашитковское</t>
  </si>
  <si>
    <t>000 0104 9400040000 000</t>
  </si>
  <si>
    <t>000 0104 9400040000 100</t>
  </si>
  <si>
    <t>000 0104 9400040000 120</t>
  </si>
  <si>
    <t>000 0104 9400040000 121</t>
  </si>
  <si>
    <t>000 0104 9400040000 129</t>
  </si>
  <si>
    <t>000 0104 9400040000 200</t>
  </si>
  <si>
    <t>000 0104 9400040000 240</t>
  </si>
  <si>
    <t>000 0104 9400040000 244</t>
  </si>
  <si>
    <t>Иные бюджетные ассигнования</t>
  </si>
  <si>
    <t>000 0104 9400040000 800</t>
  </si>
  <si>
    <t>Уплата налогов, сборов и иных платежей</t>
  </si>
  <si>
    <t>000 0104 9400040000 850</t>
  </si>
  <si>
    <t>Уплата налога на имущество организаций и земельного налога</t>
  </si>
  <si>
    <t>000 0104 9400040000 851</t>
  </si>
  <si>
    <t>Уплата прочих налогов, сборов</t>
  </si>
  <si>
    <t>000 0104 9400040000 852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</si>
  <si>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</si>
  <si>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</si>
  <si>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</si>
  <si>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000 0106 9700024000 000</t>
  </si>
  <si>
    <t>Межбюджетные трансферты</t>
  </si>
  <si>
    <t>000 0106 9700024000 500</t>
  </si>
  <si>
    <t>000 0106 9700024000 540</t>
  </si>
  <si>
    <t>Резервные фонды</t>
  </si>
  <si>
    <t>000 0111 0000000000 000</t>
  </si>
  <si>
    <t>000 0111 9700010010 000</t>
  </si>
  <si>
    <t>000 0111 9700010010 800</t>
  </si>
  <si>
    <t>Резервные средства</t>
  </si>
  <si>
    <t>000 0111 9700010010 870</t>
  </si>
  <si>
    <t>Другие общегосударственные вопросы</t>
  </si>
  <si>
    <t>000 0113 0000000000 000</t>
  </si>
  <si>
    <t>Оценка нежвижимости , признание прав и регулирование отношений по государственной и муниципальной собственности</t>
  </si>
  <si>
    <t>000 0113 9700010020 000</t>
  </si>
  <si>
    <t>000 0113 9700010020 200</t>
  </si>
  <si>
    <t>000 0113 9700010020 240</t>
  </si>
  <si>
    <t>000 0113 9700010020 244</t>
  </si>
  <si>
    <t>Другие расходы- взносы в ассоциацию</t>
  </si>
  <si>
    <t>000 0113 9700010030 000</t>
  </si>
  <si>
    <t>000 0113 9700010030 800</t>
  </si>
  <si>
    <t>000 0113 9700010030 850</t>
  </si>
  <si>
    <t>000 0113 9700010030 852</t>
  </si>
  <si>
    <t>Опубликование официальных документов в средствах массовой информации. Информирование населения о деятельности органов местного самоуправления</t>
  </si>
  <si>
    <t>000 0113 9700010040 000</t>
  </si>
  <si>
    <t>000 0113 9700010040 200</t>
  </si>
  <si>
    <t>000 0113 9700010040 240</t>
  </si>
  <si>
    <t>000 0113 9700010040 244</t>
  </si>
  <si>
    <t>Другие расходы - уплата налогов, сборов и иных платежей</t>
  </si>
  <si>
    <t>000 0113 9700010050 000</t>
  </si>
  <si>
    <t>000 0113 9700010050 800</t>
  </si>
  <si>
    <t>000 0113 9700010050 850</t>
  </si>
  <si>
    <t>Уплата иных платежей</t>
  </si>
  <si>
    <t>000 0113 9700010050 853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</si>
  <si>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</si>
  <si>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</si>
  <si>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</si>
  <si>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</si>
  <si>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Осуществление первичного воинского учета на территориях, где отсутствуют военные комиссариаты - за счет субвенции.. Прочая закупка товаров, работ, услуг для государственных нужд.</t>
  </si>
  <si>
    <t>000 0203 9700051180 000</t>
  </si>
  <si>
    <t>000 0203 9700051180 100</t>
  </si>
  <si>
    <t>000 0203 9700051180 120</t>
  </si>
  <si>
    <t>000 0203 9700051180 121</t>
  </si>
  <si>
    <t>000 0203 9700051180 129</t>
  </si>
  <si>
    <t>000 0203 9700051180 200</t>
  </si>
  <si>
    <t>000 0203 9700051180 240</t>
  </si>
  <si>
    <t>000 0203 9700051180 244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</si>
  <si>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</si>
  <si>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</si>
  <si>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</si>
  <si>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</si>
  <si>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Муниципальная программа " Обеспечение пожарной безопасности сельского поселения Ашитковское Воскресенского муниципального района Московской области на период 2015-2017 годы"</t>
  </si>
  <si>
    <t>000 0314 0200000000 000</t>
  </si>
  <si>
    <t>Подпрограмма " Обеспечение первичных мер пожарной безопасности</t>
  </si>
  <si>
    <t>000 0314 0210000000 000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</si>
  <si>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</si>
  <si>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000 0314 0210100000 000</t>
  </si>
  <si>
    <t>Опашка населенных пунктов, расположенных в непосредственной близости от лесных массивов"</t>
  </si>
  <si>
    <t>000 0314 0210100010 000</t>
  </si>
  <si>
    <t>000 0314 0210100010 200</t>
  </si>
  <si>
    <t>000 0314 0210100010 240</t>
  </si>
  <si>
    <t>000 0314 0210100010 244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</si>
  <si>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</si>
  <si>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000 0314 0210100020 000</t>
  </si>
  <si>
    <t>000 0314 0210100020 200</t>
  </si>
  <si>
    <t>000 0314 0210100020 240</t>
  </si>
  <si>
    <t>000 0314 0210100020 244</t>
  </si>
  <si>
    <t>Изготовление и установка информационных стендов по противопожарной пропаганде"</t>
  </si>
  <si>
    <t>000 0314 0210100030 000</t>
  </si>
  <si>
    <t>000 0314 0210100030 200</t>
  </si>
  <si>
    <t>000 0314 0210100030 240</t>
  </si>
  <si>
    <t>000 0314 0210100030 244</t>
  </si>
  <si>
    <t>Подпрограмма «Совершенствование материально-технического обеспечения деятельности по предупреждению и тушению пожаров»</t>
  </si>
  <si>
    <t>000 0314 0210200000 000</t>
  </si>
  <si>
    <t>"Проведение комплекса работ по подготовке строительства пожарного депо в с.Барановское"</t>
  </si>
  <si>
    <t>000 0314 0210200010 000</t>
  </si>
  <si>
    <t>000 0314 0210200010 200</t>
  </si>
  <si>
    <t>000 0314 0210200010 240</t>
  </si>
  <si>
    <t>000 0314 0210200010 244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</si>
  <si>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</si>
  <si>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</si>
  <si>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</si>
  <si>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</si>
  <si>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Мероприятия по землеустройству и землепользованию ( Обеспечение постановки на кадастровый учет земельных участков в границах поселения)</t>
  </si>
  <si>
    <t>000 0412 9700010080 000</t>
  </si>
  <si>
    <t>000 0412 9700010080 200</t>
  </si>
  <si>
    <t>000 0412 9700010080 240</t>
  </si>
  <si>
    <t>000 0412 9700010080 244</t>
  </si>
  <si>
    <t>Транспортировка в морг с мест обнаружения или проишествия умерших</t>
  </si>
  <si>
    <t>000 0412 9700010090 000</t>
  </si>
  <si>
    <t>000 0412 9700010090 200</t>
  </si>
  <si>
    <t>000 0412 9700010090 240</t>
  </si>
  <si>
    <t>000 0412 9700010090 244</t>
  </si>
  <si>
    <t>Жилищно-коммунальное хозяйство</t>
  </si>
  <si>
    <t>000 0500 0000000000 000</t>
  </si>
  <si>
    <t>Благоустройство</t>
  </si>
  <si>
    <t>000 0503 0000000000 000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</si>
  <si>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период 2015-2017 годы"</t>
  </si>
  <si>
    <t>000 0503 0300000000 000</t>
  </si>
  <si>
    <t>Подпрограмма :Развитие благоустройства в сельском поселении Ашитковское"</t>
  </si>
  <si>
    <t>000 0503 0310000000 000</t>
  </si>
  <si>
    <t>Основное мероприятие " Обеспечение реализации программы"</t>
  </si>
  <si>
    <t>000 0503 0310100000 000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</si>
  <si>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период 2015-2017 годы". Обеспечение деятельности подведомственного учреждения по благоустройству МКУ ЧиБ"</t>
  </si>
  <si>
    <t>000 0503 0310100010 000</t>
  </si>
  <si>
    <t>000 0503 0310100010 100</t>
  </si>
  <si>
    <t>Расходы на выплаты персоналу казенных учреждений</t>
  </si>
  <si>
    <t>000 0503 0310100010 110</t>
  </si>
  <si>
    <t>Фонд оплаты труда учреждений</t>
  </si>
  <si>
    <t>000 0503 0310100010 111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</si>
  <si>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</si>
  <si>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000 0503 0310100010 119</t>
  </si>
  <si>
    <t>000 0503 0310100010 200</t>
  </si>
  <si>
    <t>000 0503 0310100010 240</t>
  </si>
  <si>
    <t>000 0503 0310100010 244</t>
  </si>
  <si>
    <t>000 0503 0310100010 800</t>
  </si>
  <si>
    <t>000 0503 0310100010 850</t>
  </si>
  <si>
    <t>000 0503 0310100010 851</t>
  </si>
  <si>
    <t>000 0503 0310100010 852</t>
  </si>
  <si>
    <t>Подпрограмма :"Содержание малых архитектурных форм и спортивных сооружений на территории поселения"</t>
  </si>
  <si>
    <t>000 0503 0320000000 000</t>
  </si>
  <si>
    <t>Основное мероприятие" Создание условий для отдыха и развития детей на территории сельского поселения Ашитковское</t>
  </si>
  <si>
    <t>000 0503 0320100000 000</t>
  </si>
  <si>
    <t>Приобретение малых архитектурных форм и спортивных сооружений"</t>
  </si>
  <si>
    <t>000 0503 0320100010 000</t>
  </si>
  <si>
    <t>000 0503 0320100010 200</t>
  </si>
  <si>
    <t>000 0503 0320100010 240</t>
  </si>
  <si>
    <t>000 0503 0320100010 244</t>
  </si>
  <si>
    <t>Изготовление ограждений детских площадок"</t>
  </si>
  <si>
    <t>000 0503 0320100020 000</t>
  </si>
  <si>
    <t>000 0503 0320100020 200</t>
  </si>
  <si>
    <t>000 0503 0320100020 240</t>
  </si>
  <si>
    <t>000 0503 0320100020 244</t>
  </si>
  <si>
    <t>Содержание и ремонт малых архитектурных форм и спортивных сооружений</t>
  </si>
  <si>
    <t>000 0503 0320100030 000</t>
  </si>
  <si>
    <t>000 0503 0320100030 200</t>
  </si>
  <si>
    <t>000 0503 0320100030 240</t>
  </si>
  <si>
    <t>000 0503 0320100030 244</t>
  </si>
  <si>
    <t>Подпрограмма "Организация озеленения территории сельского поселения Ашитковское"</t>
  </si>
  <si>
    <t>000 0503 0330000000 000</t>
  </si>
  <si>
    <t>Основное мероприятие " Формовочная обрезка и валка аварийных деревьев"</t>
  </si>
  <si>
    <t>000 0503 0330100000 000</t>
  </si>
  <si>
    <t>Санитарная обрезка деревьев</t>
  </si>
  <si>
    <t>000 0503 0330100010 000</t>
  </si>
  <si>
    <t>000 0503 0330100010 200</t>
  </si>
  <si>
    <t>000 0503 0330100010 240</t>
  </si>
  <si>
    <t>000 0503 0330100010 244</t>
  </si>
  <si>
    <t>Основное мероприятие " Озеленение"</t>
  </si>
  <si>
    <t>000 0503 0330200000 000</t>
  </si>
  <si>
    <t>Озеленение дворовых территорий</t>
  </si>
  <si>
    <t>000 0503 0330200010 000</t>
  </si>
  <si>
    <t>000 0503 0330200010 200</t>
  </si>
  <si>
    <t>000 0503 0330200010 240</t>
  </si>
  <si>
    <t>000 0503 0330200010 244</t>
  </si>
  <si>
    <t>Подрограмма " Содержание общественных мест отдыха на воде"</t>
  </si>
  <si>
    <t>000 0503 0340000000 000</t>
  </si>
  <si>
    <t>Основное мероприятие "Благоустройство мест отдыха на воде"</t>
  </si>
  <si>
    <t>000 0503 0340100000 000</t>
  </si>
  <si>
    <t>Обустройство территории для отдыха жителей</t>
  </si>
  <si>
    <t>000 0503 0340100010 000</t>
  </si>
  <si>
    <t>000 0503 0340100010 200</t>
  </si>
  <si>
    <t>000 0503 0340100010 240</t>
  </si>
  <si>
    <t>000 0503 0340100010 244</t>
  </si>
  <si>
    <t>Подпрограмма "Содержание территории населенных пунктов сельского поселения Ашитковское"</t>
  </si>
  <si>
    <t>000 0503 0350000000 000</t>
  </si>
  <si>
    <t>Основное мероприятие"Повышение уровня благоустройства территории сельского поселения Ашитковское"</t>
  </si>
  <si>
    <t>000 0503 0350100000 000</t>
  </si>
  <si>
    <t>Ремонт памятников</t>
  </si>
  <si>
    <t>000 0503 0350100010 000</t>
  </si>
  <si>
    <t>000 0503 0350100010 200</t>
  </si>
  <si>
    <t>000 0503 0350100010 240</t>
  </si>
  <si>
    <t>000 0503 0350100010 244</t>
  </si>
  <si>
    <t>Приобретение лавочек ,урн.и расходных материалов"</t>
  </si>
  <si>
    <t>000 0503 0350100020 000</t>
  </si>
  <si>
    <t>000 0503 0350100020 200</t>
  </si>
  <si>
    <t>000 0503 0350100020 240</t>
  </si>
  <si>
    <t>000 0503 0350100020 244</t>
  </si>
  <si>
    <t>Муниципальная программа по ремонту дворовых территорий многоквартирных домов, проездов к дворовым территориям многоквартирных домов, находящихся в собственности сельского поселения Ашитковское Воскресенского муниципального района Московской области на 2015-2017г.</t>
  </si>
  <si>
    <t>000 0503 0400000000 000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</si>
  <si>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</si>
  <si>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000 0503 0410000000 000</t>
  </si>
  <si>
    <t>Основное мероприятие" Строительство парковок, тротуаров"</t>
  </si>
  <si>
    <t>000 0503 0410100000 000</t>
  </si>
  <si>
    <t>Муниципальная программа по ремонту дворовых территорий многоквартирных домов, проездов к дворовым территориям многоквартирных домов, на 2015-2017г. Мероприятия по строительству парковок и тротуаров</t>
  </si>
  <si>
    <t>000 0503 0410100010 000</t>
  </si>
  <si>
    <t>000 0503 0410100010 200</t>
  </si>
  <si>
    <t>000 0503 0410100010 240</t>
  </si>
  <si>
    <t>000 0503 0410100010 244</t>
  </si>
  <si>
    <t>Основное мероприятие " Содержание, текущий ремонт дворовых территорий"</t>
  </si>
  <si>
    <t>000 0503 0410200000 000</t>
  </si>
  <si>
    <t>Муниципальная программа по ремонту дворовых территорий многоквартирных домов, проездов к дворовым территориям многоквартирных домов, на 2015-2017г. Выполнение работ по проведению текущего ремонта дорожного покрытия дворовых территорий сельского поселения Ашитковское.</t>
  </si>
  <si>
    <t>000 0503 0410200010 000</t>
  </si>
  <si>
    <t>000 0503 0410200010 200</t>
  </si>
  <si>
    <t>000 0503 0410200010 240</t>
  </si>
  <si>
    <t>000 0503 0410200010 244</t>
  </si>
  <si>
    <t>Муниципальная программа " Энергосбережение и повышение энергетической эффективности в сельском поселении Ашитковское Воскресенского муниципального района Московской области на период 2015-2019 годы</t>
  </si>
  <si>
    <t>000 0503 0500000000 000</t>
  </si>
  <si>
    <t>Подпрограмма"Уличное освещение"</t>
  </si>
  <si>
    <t>000 0503 0510000000 000</t>
  </si>
  <si>
    <t>Основное мероприятие "Снижение объемов потребления энергетических ресурсов по уличному освещению "</t>
  </si>
  <si>
    <t>000 0503 0510100000 000</t>
  </si>
  <si>
    <t>Содержание сетей уличного освещения</t>
  </si>
  <si>
    <t>000 0503 0510100010 000</t>
  </si>
  <si>
    <t>000 0503 0510100010 200</t>
  </si>
  <si>
    <t>000 0503 0510100010 240</t>
  </si>
  <si>
    <t>000 0503 0510100010 244</t>
  </si>
  <si>
    <t>Основное мероприятие" Замена ламп накаливания на энергоэкономичные осветительные приборы "</t>
  </si>
  <si>
    <t>000 0503 0510200000 000</t>
  </si>
  <si>
    <t>Приобретение энергосберегающих ламп и светильников</t>
  </si>
  <si>
    <t>000 0503 0510200010 000</t>
  </si>
  <si>
    <t>000 0503 0510200010 200</t>
  </si>
  <si>
    <t>000 0503 0510200010 240</t>
  </si>
  <si>
    <t>000 0503 0510200010 244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</si>
  <si>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</si>
  <si>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000 0503 0510300000 000</t>
  </si>
  <si>
    <t>Частичная замена сети уличного освещения с установкой энергосберегающих светильников</t>
  </si>
  <si>
    <t>000 0503 0510300010 000</t>
  </si>
  <si>
    <t>000 0503 0510300010 200</t>
  </si>
  <si>
    <t>000 0503 0510300010 240</t>
  </si>
  <si>
    <t>000 0503 0510300010 244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</si>
  <si>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</si>
  <si>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</si>
  <si>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</si>
  <si>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</si>
  <si>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" Молодое поколение сельского поселения Ашитковское Воскресенского муниципального района Московской области на период 2015-2017 г.г.</t>
  </si>
  <si>
    <t>000 0707 0600000000 000</t>
  </si>
  <si>
    <t>Подпрограмма "Организация и осуществление мероприятий по работе с молодежью"</t>
  </si>
  <si>
    <t>000 0707 0610000000 000</t>
  </si>
  <si>
    <t>Основное мероприятие" Проведение мероприятий с молодежью на территории сельского поселения Ашитковское"</t>
  </si>
  <si>
    <t>000 0707 0610100000 000</t>
  </si>
  <si>
    <t>Обеспечение деятельности подведомственных учреждений МАУ "Центр культуры, спорта и работе с молодежью "Радость"</t>
  </si>
  <si>
    <t>000 0707 0610100010 000</t>
  </si>
  <si>
    <t>Предоставление субсидий бюджетным, автономным учреждениям и иным некоммерческим организациям</t>
  </si>
  <si>
    <t>000 0707 0610100010 600</t>
  </si>
  <si>
    <t>Субсидии автономным учреждениям</t>
  </si>
  <si>
    <t>000 0707 0610100010 620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</si>
  <si>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</si>
  <si>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000 0707 0610100010 621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</si>
  <si>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</si>
  <si>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</si>
  <si>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</si>
  <si>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</si>
  <si>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</si>
  <si>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000 0801 0700000000 000</t>
  </si>
  <si>
    <t>Подпрограмма "Развитие культуры в сельском поселении Ашитковское Воскресенского муниципального района Московской области на период 2015-2017 годы"</t>
  </si>
  <si>
    <t>000 0801 0710000000 000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</si>
  <si>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</si>
  <si>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000 0801 0710100000 000</t>
  </si>
  <si>
    <t>000 0801 0710100010 000</t>
  </si>
  <si>
    <t>000 0801 0710100010 600</t>
  </si>
  <si>
    <t>000 0801 0710100010 620</t>
  </si>
  <si>
    <t>000 0801 0710100010 621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</si>
  <si>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</si>
  <si>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000 0801 0710200000 000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</si>
  <si>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 Обеспечение деятельности подведомственных учреждений МАУ "Центр культуры, спорта и работе с молодежью "Радость"</t>
  </si>
  <si>
    <t>000 0801 0710200010 000</t>
  </si>
  <si>
    <t>000 0801 0710200010 600</t>
  </si>
  <si>
    <t>000 0801 0710200010 620</t>
  </si>
  <si>
    <t>000 0801 0710200010 621</t>
  </si>
  <si>
    <t>Подпрограмма "Укрепление материально-технической базы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</si>
  <si>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000 0801 0720000000 000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</si>
  <si>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</si>
  <si>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000 0801 0720100000 000</t>
  </si>
  <si>
    <t>000 0801 0720100010 000</t>
  </si>
  <si>
    <t>000 0801 0720100010 600</t>
  </si>
  <si>
    <t>000 0801 0720100010 620</t>
  </si>
  <si>
    <t>Субсидии автономным учреждениям на иные цели</t>
  </si>
  <si>
    <t>000 0801 0720100010 622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</si>
  <si>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</si>
  <si>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000 0801 0720204400 000</t>
  </si>
  <si>
    <t>000 0801 0720204400 600</t>
  </si>
  <si>
    <t>000 0801 0720204400 620</t>
  </si>
  <si>
    <t>000 0801 0720204400 622</t>
  </si>
  <si>
    <t>Социальная политика</t>
  </si>
  <si>
    <t>000 1000 0000000000 000</t>
  </si>
  <si>
    <t>Пенсионное обеспечение</t>
  </si>
  <si>
    <t>000 1001 0000000000 000</t>
  </si>
  <si>
    <t>Пенсия за выслугу лет замещавшим муниципальные должности и лицам замещавшими должности муниципальной службы в органах местного самоуправления</t>
  </si>
  <si>
    <t>000 1001 9700010100 000</t>
  </si>
  <si>
    <t>Социальное обеспечение и иные выплаты населению</t>
  </si>
  <si>
    <t>000 1001 9700010100 300</t>
  </si>
  <si>
    <t>Социальные выплаты гражданам, кроме публичных нормативных социальных выплат</t>
  </si>
  <si>
    <t>000 1001 9700010100 320</t>
  </si>
  <si>
    <t>Пособия, компенсации и иные социальные выплаты гражданам, кроме публичных нормативных обязательств</t>
  </si>
  <si>
    <t>000 1001 9700010100 321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</si>
  <si>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</si>
  <si>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</si>
  <si>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</si>
  <si>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</si>
  <si>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</si>
  <si>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000 1101 0800000000 000</t>
  </si>
  <si>
    <t>Подпрограмма " Развитие физкультуры и спорта в поселении"</t>
  </si>
  <si>
    <t>000 1101 0810000000 000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</si>
  <si>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</si>
  <si>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000 1101 0810100000 000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</si>
  <si>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годы"" Обеспечение деятельности подведомственных учреждений МАУ "Центр культуры, спорта и работе с молодежью "Радость"</t>
  </si>
  <si>
    <t>000 1101 0810100010 000</t>
  </si>
  <si>
    <t>000 1101 0810100010 600</t>
  </si>
  <si>
    <t>000 1101 0810100010 620</t>
  </si>
  <si>
    <t>000 1101 0810100010 621</t>
  </si>
  <si>
    <t>Основное мероприятие" Проведение официальных физкультурно оздоровительных мероприятий "</t>
  </si>
  <si>
    <t>000 1101 0810200000 000</t>
  </si>
  <si>
    <t>000 1101 0810200010 000</t>
  </si>
  <si>
    <t>000 1101 0810200010 600</t>
  </si>
  <si>
    <t>000 1101 0810200010 620</t>
  </si>
  <si>
    <t>000 1101 0810200010 621</t>
  </si>
  <si>
    <t>000 1101 0820100010 000</t>
  </si>
  <si>
    <t>000 1101 0820100010 600</t>
  </si>
  <si>
    <t>000 1101 0820100010 620</t>
  </si>
  <si>
    <t>000 1101 0820100010 622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</si>
  <si>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</si>
  <si>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</si>
  <si>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</si>
  <si>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</si>
  <si>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Процентные платежи по обслуживанию муниципального долга</t>
  </si>
  <si>
    <t>000 1301 9700010101 000</t>
  </si>
  <si>
    <t>Обслуживание государственного (муниципального) долга</t>
  </si>
  <si>
    <t>000 1301 9700010101 700</t>
  </si>
  <si>
    <t>Обслуживание муниципального долга</t>
  </si>
  <si>
    <t>000 1301 9700010101 730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</si>
  <si>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</si>
  <si>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</si>
  <si>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</si>
  <si>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</si>
  <si>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</si>
  <si>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</si>
  <si>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</si>
  <si>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</si>
  <si>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</si>
  <si>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</si>
  <si>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</si>
  <si>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</si>
  <si>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</si>
  <si>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</si>
  <si>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</si>
  <si>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</si>
  <si>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</si>
  <si>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</si>
  <si>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</si>
  <si>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</si>
  <si>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</si>
  <si>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</si>
  <si>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</si>
  <si>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</si>
  <si>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</si>
  <si>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</si>
  <si>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</si>
  <si>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</si>
  <si>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</si>
  <si>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</si>
  <si>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</si>
  <si>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</si>
  <si>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</si>
  <si>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</si>
  <si>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</si>
  <si>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</si>
  <si>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Глава муниципального образования "Сельское поселение Ашитковское"</t>
  </si>
  <si>
    <t>Сухарь Олег Владимирович</t>
  </si>
  <si>
    <t>(подпись)</t>
  </si>
  <si>
    <t>(расшифровка подписи)</t>
  </si>
  <si>
    <t>Руководитель финансово-экономической службы</t>
  </si>
  <si>
    <t>Заведующий отделом - главный бухгалтер</t>
  </si>
  <si>
    <t>Морозова Елена Александровна</t>
  </si>
  <si>
    <t>3 июля 2017 г.</t>
  </si>
  <si>
    <t>% Исполнения</t>
  </si>
  <si>
    <t>Утвержденные бюджетные назначения на   2017г.</t>
  </si>
  <si>
    <t>Исполнено за 2 квартал 2017г.</t>
  </si>
  <si>
    <t>Приложение №1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</si>
  <si>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2 квартал 2017 года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</si>
  <si>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2 квартал 2017 года </t>
  </si>
  <si>
    <t>тыс.руб.</t>
  </si>
  <si>
    <t>ВСЕГО ДОХОДОВ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</si>
</sst>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"/>
  </numFmts>
  <fonts count="45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81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82" fontId="2" fillId="0" borderId="11" xfId="0" applyNumberFormat="1" applyFont="1" applyBorder="1" applyAlignment="1">
      <alignment horizontal="right" wrapText="1"/>
    </xf>
    <xf numFmtId="182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16" xfId="0" applyBorder="1" applyAlignment="1">
      <alignment/>
    </xf>
    <xf numFmtId="0" fontId="25" fillId="0" borderId="16" xfId="0" applyFont="1" applyBorder="1" applyAlignment="1">
      <alignment horizontal="left" vertical="center"/>
    </xf>
    <xf numFmtId="183" fontId="26" fillId="0" borderId="16" xfId="0" applyNumberFormat="1" applyFont="1" applyBorder="1" applyAlignment="1">
      <alignment wrapText="1"/>
    </xf>
    <xf numFmtId="183" fontId="27" fillId="0" borderId="16" xfId="0" applyNumberFormat="1" applyFont="1" applyFill="1" applyBorder="1" applyAlignment="1" applyProtection="1">
      <alignment horizontal="right"/>
      <protection locked="0"/>
    </xf>
    <xf numFmtId="183" fontId="25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182" fontId="2" fillId="0" borderId="16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left" vertical="top" wrapText="1"/>
    </xf>
    <xf numFmtId="182" fontId="22" fillId="0" borderId="16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left" vertical="top" wrapText="1"/>
    </xf>
    <xf numFmtId="182" fontId="22" fillId="0" borderId="17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vertical="top" wrapText="1"/>
    </xf>
    <xf numFmtId="182" fontId="22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60" zoomScalePageLayoutView="0" workbookViewId="0" topLeftCell="A34">
      <selection activeCell="B70" sqref="B70"/>
    </sheetView>
  </sheetViews>
  <sheetFormatPr defaultColWidth="9.140625" defaultRowHeight="12.75"/>
  <cols>
    <col min="1" max="1" width="26.8515625" style="0" customWidth="1"/>
    <col min="2" max="2" width="71.421875" style="0" customWidth="1"/>
    <col min="3" max="3" width="12.57421875" style="0" customWidth="1"/>
    <col min="4" max="4" width="12.140625" style="0" customWidth="1"/>
    <col min="5" max="5" width="12.57421875" style="0" customWidth="1"/>
  </cols>
  <sheetData>
    <row r="1" spans="2:5" ht="15" customHeight="1">
      <c r="B1" s="24"/>
      <c r="C1" s="24"/>
      <c r="D1" s="24" t="s">
        <v>537</v>
      </c>
      <c r="E1" s="24"/>
    </row>
    <row r="2" spans="2:5" ht="12.75">
      <c r="B2" s="16"/>
      <c r="C2" s="15"/>
      <c r="D2" s="15"/>
      <c r="E2" s="15"/>
    </row>
    <row r="3" spans="1:5" ht="12.75">
      <c r="A3" s="25" t="s">
        <v>538</v>
      </c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2.75">
      <c r="A5" s="25"/>
      <c r="B5" s="25"/>
      <c r="C5" s="25"/>
      <c r="D5" s="25"/>
      <c r="E5" s="25"/>
    </row>
    <row r="6" spans="1:5" ht="6.75" customHeight="1">
      <c r="A6" s="25"/>
      <c r="B6" s="25"/>
      <c r="C6" s="25"/>
      <c r="D6" s="25"/>
      <c r="E6" s="25"/>
    </row>
    <row r="7" spans="1:6" ht="12.75" customHeight="1">
      <c r="A7" s="26" t="s">
        <v>539</v>
      </c>
      <c r="B7" s="26"/>
      <c r="C7" s="26"/>
      <c r="D7" s="26"/>
      <c r="E7" s="26"/>
      <c r="F7" s="27"/>
    </row>
    <row r="8" spans="1:6" ht="12.75">
      <c r="A8" s="26"/>
      <c r="B8" s="26"/>
      <c r="C8" s="26"/>
      <c r="D8" s="26"/>
      <c r="E8" s="26"/>
      <c r="F8" s="27"/>
    </row>
    <row r="9" spans="1:5" ht="15" customHeight="1">
      <c r="A9" s="26"/>
      <c r="B9" s="26"/>
      <c r="C9" s="26"/>
      <c r="D9" s="26"/>
      <c r="E9" s="26"/>
    </row>
    <row r="10" spans="2:5" ht="12.75">
      <c r="B10" s="33"/>
      <c r="C10" s="33"/>
      <c r="D10" s="33"/>
      <c r="E10" s="34" t="s">
        <v>540</v>
      </c>
    </row>
    <row r="11" spans="1:5" ht="50.25" customHeight="1">
      <c r="A11" s="35" t="s">
        <v>2</v>
      </c>
      <c r="B11" s="35" t="s">
        <v>0</v>
      </c>
      <c r="C11" s="23" t="s">
        <v>535</v>
      </c>
      <c r="D11" s="23" t="s">
        <v>536</v>
      </c>
      <c r="E11" s="23" t="s">
        <v>534</v>
      </c>
    </row>
    <row r="12" spans="1:5" ht="12.75">
      <c r="A12" s="35">
        <v>1</v>
      </c>
      <c r="B12" s="35">
        <v>2</v>
      </c>
      <c r="C12" s="35">
        <v>3</v>
      </c>
      <c r="D12" s="35">
        <v>4</v>
      </c>
      <c r="E12" s="35">
        <v>5</v>
      </c>
    </row>
    <row r="13" spans="1:5" ht="12.75">
      <c r="A13" s="39" t="s">
        <v>14</v>
      </c>
      <c r="B13" s="40" t="s">
        <v>13</v>
      </c>
      <c r="C13" s="41">
        <f>76337867/1000</f>
        <v>76337.867</v>
      </c>
      <c r="D13" s="41">
        <f>19956672.1/1000</f>
        <v>19956.6721</v>
      </c>
      <c r="E13" s="41">
        <f>D13/C13*100</f>
        <v>26.142559236034195</v>
      </c>
    </row>
    <row r="14" spans="1:5" ht="12.75">
      <c r="A14" s="39" t="s">
        <v>16</v>
      </c>
      <c r="B14" s="40" t="s">
        <v>15</v>
      </c>
      <c r="C14" s="41">
        <f>7123000/1000</f>
        <v>7123</v>
      </c>
      <c r="D14" s="41">
        <f>2899552.44/1000</f>
        <v>2899.55244</v>
      </c>
      <c r="E14" s="41">
        <f>D14/C14*100</f>
        <v>40.706899340165656</v>
      </c>
    </row>
    <row r="15" spans="1:5" ht="12.75">
      <c r="A15" s="36" t="s">
        <v>18</v>
      </c>
      <c r="B15" s="37" t="s">
        <v>17</v>
      </c>
      <c r="C15" s="38">
        <f>7123000/1000</f>
        <v>7123</v>
      </c>
      <c r="D15" s="38">
        <f>2899552.44/1000</f>
        <v>2899.55244</v>
      </c>
      <c r="E15" s="38">
        <f aca="true" t="shared" si="0" ref="E15:E59">D15/C15*100</f>
        <v>40.706899340165656</v>
      </c>
    </row>
    <row r="16" spans="1:5" ht="30">
      <c r="A16" s="36" t="s">
        <v>20</v>
      </c>
      <c r="B16" s="37" t="s">
        <v>19</v>
      </c>
      <c r="C16" s="38">
        <f>7123000/I17</f>
        <v>7123</v>
      </c>
      <c r="D16" s="38">
        <f>2738221.36/1000</f>
        <v>2738.22136</v>
      </c>
      <c r="E16" s="38">
        <f t="shared" si="0"/>
        <v>38.44196771023445</v>
      </c>
    </row>
    <row r="17" spans="1:9" ht="51">
      <c r="A17" s="36" t="s">
        <v>22</v>
      </c>
      <c r="B17" s="37" t="s">
        <v>21</v>
      </c>
      <c r="C17" s="38">
        <v>0</v>
      </c>
      <c r="D17" s="38">
        <f>28556.29/1000</f>
        <v>28.55629</v>
      </c>
      <c r="E17" s="38">
        <v>0</v>
      </c>
      <c r="I17">
        <v>1000</v>
      </c>
    </row>
    <row r="18" spans="1:5" ht="20.25">
      <c r="A18" s="36" t="s">
        <v>24</v>
      </c>
      <c r="B18" s="37" t="s">
        <v>23</v>
      </c>
      <c r="C18" s="38">
        <v>0</v>
      </c>
      <c r="D18" s="38">
        <f>20016.74/1000</f>
        <v>20.016740000000002</v>
      </c>
      <c r="E18" s="38">
        <v>0</v>
      </c>
    </row>
    <row r="19" spans="1:5" ht="40.5">
      <c r="A19" s="36" t="s">
        <v>26</v>
      </c>
      <c r="B19" s="37" t="s">
        <v>25</v>
      </c>
      <c r="C19" s="38">
        <v>0</v>
      </c>
      <c r="D19" s="38">
        <f>112758.05/1000</f>
        <v>112.75805</v>
      </c>
      <c r="E19" s="38">
        <v>0</v>
      </c>
    </row>
    <row r="20" spans="1:5" ht="12.75">
      <c r="A20" s="42" t="s">
        <v>28</v>
      </c>
      <c r="B20" s="43" t="s">
        <v>27</v>
      </c>
      <c r="C20" s="44">
        <f>17000/I17</f>
        <v>17</v>
      </c>
      <c r="D20" s="44">
        <f>1544.4/1000</f>
        <v>1.5444</v>
      </c>
      <c r="E20" s="41">
        <f t="shared" si="0"/>
        <v>9.08470588235294</v>
      </c>
    </row>
    <row r="21" spans="1:5" ht="12.75">
      <c r="A21" s="7" t="s">
        <v>30</v>
      </c>
      <c r="B21" s="5" t="s">
        <v>29</v>
      </c>
      <c r="C21" s="8">
        <f>17000/I17</f>
        <v>17</v>
      </c>
      <c r="D21" s="8">
        <f>1544.4/1000</f>
        <v>1.5444</v>
      </c>
      <c r="E21" s="38">
        <f t="shared" si="0"/>
        <v>9.08470588235294</v>
      </c>
    </row>
    <row r="22" spans="1:5" ht="12.75">
      <c r="A22" s="7" t="s">
        <v>31</v>
      </c>
      <c r="B22" s="5" t="s">
        <v>29</v>
      </c>
      <c r="C22" s="8">
        <f>17000/1000</f>
        <v>17</v>
      </c>
      <c r="D22" s="8">
        <f>1544.4/1000</f>
        <v>1.5444</v>
      </c>
      <c r="E22" s="38">
        <f t="shared" si="0"/>
        <v>9.08470588235294</v>
      </c>
    </row>
    <row r="23" spans="1:5" ht="12.75">
      <c r="A23" s="45" t="s">
        <v>33</v>
      </c>
      <c r="B23" s="46" t="s">
        <v>32</v>
      </c>
      <c r="C23" s="47">
        <f>68330000/I17</f>
        <v>68330</v>
      </c>
      <c r="D23" s="47">
        <f>16665924.78/1000</f>
        <v>16665.924779999998</v>
      </c>
      <c r="E23" s="41">
        <f t="shared" si="0"/>
        <v>24.390347987706715</v>
      </c>
    </row>
    <row r="24" spans="1:5" ht="12.75">
      <c r="A24" s="7" t="s">
        <v>35</v>
      </c>
      <c r="B24" s="5" t="s">
        <v>34</v>
      </c>
      <c r="C24" s="8">
        <f>4730000/I17</f>
        <v>4730</v>
      </c>
      <c r="D24" s="8">
        <f>396858.97/1000</f>
        <v>396.85897</v>
      </c>
      <c r="E24" s="38">
        <f t="shared" si="0"/>
        <v>8.390253065539111</v>
      </c>
    </row>
    <row r="25" spans="1:5" ht="20.25">
      <c r="A25" s="7" t="s">
        <v>37</v>
      </c>
      <c r="B25" s="5" t="s">
        <v>36</v>
      </c>
      <c r="C25" s="8">
        <f>4730000/I17</f>
        <v>4730</v>
      </c>
      <c r="D25" s="8">
        <f>396858.97/1000</f>
        <v>396.85897</v>
      </c>
      <c r="E25" s="38">
        <f t="shared" si="0"/>
        <v>8.390253065539111</v>
      </c>
    </row>
    <row r="26" spans="1:5" ht="12.75">
      <c r="A26" s="7" t="s">
        <v>39</v>
      </c>
      <c r="B26" s="5" t="s">
        <v>38</v>
      </c>
      <c r="C26" s="8">
        <f>63600000/I17</f>
        <v>63600</v>
      </c>
      <c r="D26" s="8">
        <f>16269065.81/1000</f>
        <v>16269.06581</v>
      </c>
      <c r="E26" s="38">
        <f t="shared" si="0"/>
        <v>25.580292154088053</v>
      </c>
    </row>
    <row r="27" spans="1:5" ht="12.75">
      <c r="A27" s="7" t="s">
        <v>41</v>
      </c>
      <c r="B27" s="5" t="s">
        <v>40</v>
      </c>
      <c r="C27" s="8">
        <f>17172000/I17</f>
        <v>17172</v>
      </c>
      <c r="D27" s="8">
        <f>9974809.74/1000</f>
        <v>9974.80974</v>
      </c>
      <c r="E27" s="38">
        <f t="shared" si="0"/>
        <v>58.08764116002796</v>
      </c>
    </row>
    <row r="28" spans="1:5" ht="20.25">
      <c r="A28" s="7" t="s">
        <v>43</v>
      </c>
      <c r="B28" s="5" t="s">
        <v>42</v>
      </c>
      <c r="C28" s="8">
        <f>17172000/I17</f>
        <v>17172</v>
      </c>
      <c r="D28" s="8">
        <f>9974809.74/1000</f>
        <v>9974.80974</v>
      </c>
      <c r="E28" s="38">
        <f t="shared" si="0"/>
        <v>58.08764116002796</v>
      </c>
    </row>
    <row r="29" spans="1:5" ht="12.75">
      <c r="A29" s="7" t="s">
        <v>45</v>
      </c>
      <c r="B29" s="5" t="s">
        <v>44</v>
      </c>
      <c r="C29" s="8">
        <f>46428000/I17</f>
        <v>46428</v>
      </c>
      <c r="D29" s="8">
        <f>6294256.07/1000</f>
        <v>6294.25607</v>
      </c>
      <c r="E29" s="38">
        <f t="shared" si="0"/>
        <v>13.55702608339795</v>
      </c>
    </row>
    <row r="30" spans="1:5" ht="20.25">
      <c r="A30" s="7" t="s">
        <v>47</v>
      </c>
      <c r="B30" s="5" t="s">
        <v>46</v>
      </c>
      <c r="C30" s="8">
        <f>46428000/I17</f>
        <v>46428</v>
      </c>
      <c r="D30" s="8">
        <f>6294256.07/1000</f>
        <v>6294.25607</v>
      </c>
      <c r="E30" s="38">
        <f t="shared" si="0"/>
        <v>13.55702608339795</v>
      </c>
    </row>
    <row r="31" spans="1:5" ht="20.25">
      <c r="A31" s="45" t="s">
        <v>49</v>
      </c>
      <c r="B31" s="46" t="s">
        <v>48</v>
      </c>
      <c r="C31" s="47">
        <f>10000/1000</f>
        <v>10</v>
      </c>
      <c r="D31" s="47">
        <v>0</v>
      </c>
      <c r="E31" s="41">
        <f t="shared" si="0"/>
        <v>0</v>
      </c>
    </row>
    <row r="32" spans="1:5" ht="12.75">
      <c r="A32" s="7" t="s">
        <v>51</v>
      </c>
      <c r="B32" s="5" t="s">
        <v>50</v>
      </c>
      <c r="C32" s="8">
        <f>10000/1000</f>
        <v>10</v>
      </c>
      <c r="D32" s="8">
        <v>0</v>
      </c>
      <c r="E32" s="38">
        <f t="shared" si="0"/>
        <v>0</v>
      </c>
    </row>
    <row r="33" spans="1:5" ht="12.75">
      <c r="A33" s="7" t="s">
        <v>53</v>
      </c>
      <c r="B33" s="5" t="s">
        <v>52</v>
      </c>
      <c r="C33" s="8">
        <f>10000/1000</f>
        <v>10</v>
      </c>
      <c r="D33" s="8">
        <v>0</v>
      </c>
      <c r="E33" s="38">
        <f t="shared" si="0"/>
        <v>0</v>
      </c>
    </row>
    <row r="34" spans="1:5" ht="20.25">
      <c r="A34" s="7" t="s">
        <v>55</v>
      </c>
      <c r="B34" s="5" t="s">
        <v>54</v>
      </c>
      <c r="C34" s="8">
        <f>10000/1000</f>
        <v>10</v>
      </c>
      <c r="D34" s="8">
        <v>0</v>
      </c>
      <c r="E34" s="38">
        <f t="shared" si="0"/>
        <v>0</v>
      </c>
    </row>
    <row r="35" spans="1:5" ht="20.25">
      <c r="A35" s="45" t="s">
        <v>57</v>
      </c>
      <c r="B35" s="46" t="s">
        <v>56</v>
      </c>
      <c r="C35" s="47">
        <f>335967/1000</f>
        <v>335.967</v>
      </c>
      <c r="D35" s="47">
        <f>245652.01/1000</f>
        <v>245.65201000000002</v>
      </c>
      <c r="E35" s="41">
        <f t="shared" si="0"/>
        <v>73.11789848407732</v>
      </c>
    </row>
    <row r="36" spans="1:5" ht="40.5">
      <c r="A36" s="7" t="s">
        <v>59</v>
      </c>
      <c r="B36" s="5" t="s">
        <v>58</v>
      </c>
      <c r="C36" s="8">
        <f>335967/1000</f>
        <v>335.967</v>
      </c>
      <c r="D36" s="8">
        <f>233678.24/1000</f>
        <v>233.67824</v>
      </c>
      <c r="E36" s="38">
        <f t="shared" si="0"/>
        <v>69.55392642729792</v>
      </c>
    </row>
    <row r="37" spans="1:5" ht="30">
      <c r="A37" s="7" t="s">
        <v>61</v>
      </c>
      <c r="B37" s="5" t="s">
        <v>60</v>
      </c>
      <c r="C37" s="8">
        <f>335967/1000</f>
        <v>335.967</v>
      </c>
      <c r="D37" s="8">
        <f>233678.24/1000</f>
        <v>233.67824</v>
      </c>
      <c r="E37" s="38">
        <f t="shared" si="0"/>
        <v>69.55392642729792</v>
      </c>
    </row>
    <row r="38" spans="1:5" ht="30">
      <c r="A38" s="7" t="s">
        <v>63</v>
      </c>
      <c r="B38" s="5" t="s">
        <v>62</v>
      </c>
      <c r="C38" s="8">
        <f>335967/1000</f>
        <v>335.967</v>
      </c>
      <c r="D38" s="8">
        <f>233678.24/1000</f>
        <v>233.67824</v>
      </c>
      <c r="E38" s="38">
        <f t="shared" si="0"/>
        <v>69.55392642729792</v>
      </c>
    </row>
    <row r="39" spans="1:5" ht="30">
      <c r="A39" s="7" t="s">
        <v>65</v>
      </c>
      <c r="B39" s="5" t="s">
        <v>64</v>
      </c>
      <c r="C39" s="8">
        <v>0</v>
      </c>
      <c r="D39" s="8">
        <f>11973.77/1000</f>
        <v>11.97377</v>
      </c>
      <c r="E39" s="38">
        <v>0</v>
      </c>
    </row>
    <row r="40" spans="1:5" ht="30">
      <c r="A40" s="7" t="s">
        <v>67</v>
      </c>
      <c r="B40" s="5" t="s">
        <v>66</v>
      </c>
      <c r="C40" s="8">
        <v>0</v>
      </c>
      <c r="D40" s="8">
        <f>11973.77/1000</f>
        <v>11.97377</v>
      </c>
      <c r="E40" s="38">
        <v>0</v>
      </c>
    </row>
    <row r="41" spans="1:5" ht="30">
      <c r="A41" s="7" t="s">
        <v>69</v>
      </c>
      <c r="B41" s="5" t="s">
        <v>68</v>
      </c>
      <c r="C41" s="8">
        <v>0</v>
      </c>
      <c r="D41" s="8">
        <f>11973.77/1000</f>
        <v>11.97377</v>
      </c>
      <c r="E41" s="38">
        <v>0</v>
      </c>
    </row>
    <row r="42" spans="1:5" ht="12.75">
      <c r="A42" s="45" t="s">
        <v>71</v>
      </c>
      <c r="B42" s="46" t="s">
        <v>70</v>
      </c>
      <c r="C42" s="47">
        <f>521900/1000</f>
        <v>521.9</v>
      </c>
      <c r="D42" s="47">
        <f>143998.47/1000</f>
        <v>143.99847</v>
      </c>
      <c r="E42" s="41">
        <f t="shared" si="0"/>
        <v>27.591199463498757</v>
      </c>
    </row>
    <row r="43" spans="1:5" ht="12.75">
      <c r="A43" s="7" t="s">
        <v>73</v>
      </c>
      <c r="B43" s="5" t="s">
        <v>72</v>
      </c>
      <c r="C43" s="8">
        <f>521900/1000</f>
        <v>521.9</v>
      </c>
      <c r="D43" s="8">
        <f>143998.47/1000</f>
        <v>143.99847</v>
      </c>
      <c r="E43" s="38">
        <f t="shared" si="0"/>
        <v>27.591199463498757</v>
      </c>
    </row>
    <row r="44" spans="1:5" ht="12.75">
      <c r="A44" s="7" t="s">
        <v>75</v>
      </c>
      <c r="B44" s="5" t="s">
        <v>74</v>
      </c>
      <c r="C44" s="8">
        <f>521900/1000</f>
        <v>521.9</v>
      </c>
      <c r="D44" s="8">
        <f>143998.47/1000</f>
        <v>143.99847</v>
      </c>
      <c r="E44" s="38">
        <f t="shared" si="0"/>
        <v>27.591199463498757</v>
      </c>
    </row>
    <row r="45" spans="1:5" ht="12.75">
      <c r="A45" s="45" t="s">
        <v>77</v>
      </c>
      <c r="B45" s="46" t="s">
        <v>76</v>
      </c>
      <c r="C45" s="47">
        <f>1484000/1000</f>
        <v>1484</v>
      </c>
      <c r="D45" s="47">
        <f>625269.5/1000</f>
        <v>625.2695</v>
      </c>
      <c r="E45" s="41">
        <f t="shared" si="0"/>
        <v>42.13406334231806</v>
      </c>
    </row>
    <row r="46" spans="1:5" ht="20.25">
      <c r="A46" s="7" t="s">
        <v>79</v>
      </c>
      <c r="B46" s="5" t="s">
        <v>78</v>
      </c>
      <c r="C46" s="8">
        <f>1484000/1000</f>
        <v>1484</v>
      </c>
      <c r="D46" s="8">
        <v>625242.98</v>
      </c>
      <c r="E46" s="38">
        <f t="shared" si="0"/>
        <v>42132.276280323444</v>
      </c>
    </row>
    <row r="47" spans="1:5" ht="12.75">
      <c r="A47" s="7" t="s">
        <v>81</v>
      </c>
      <c r="B47" s="5" t="s">
        <v>80</v>
      </c>
      <c r="C47" s="8">
        <f>117000/1000</f>
        <v>117</v>
      </c>
      <c r="D47" s="8">
        <f>58500/1000</f>
        <v>58.5</v>
      </c>
      <c r="E47" s="38">
        <f t="shared" si="0"/>
        <v>50</v>
      </c>
    </row>
    <row r="48" spans="1:5" ht="12.75">
      <c r="A48" s="7" t="s">
        <v>83</v>
      </c>
      <c r="B48" s="5" t="s">
        <v>82</v>
      </c>
      <c r="C48" s="8">
        <f>117000/1000</f>
        <v>117</v>
      </c>
      <c r="D48" s="8">
        <f>58500/1000</f>
        <v>58.5</v>
      </c>
      <c r="E48" s="38">
        <f t="shared" si="0"/>
        <v>50</v>
      </c>
    </row>
    <row r="49" spans="1:5" ht="12.75">
      <c r="A49" s="7" t="s">
        <v>85</v>
      </c>
      <c r="B49" s="5" t="s">
        <v>84</v>
      </c>
      <c r="C49" s="8">
        <f>117000/1000</f>
        <v>117</v>
      </c>
      <c r="D49" s="8">
        <f>58500/1000</f>
        <v>58.5</v>
      </c>
      <c r="E49" s="38">
        <f t="shared" si="0"/>
        <v>50</v>
      </c>
    </row>
    <row r="50" spans="1:5" ht="12.75">
      <c r="A50" s="7" t="s">
        <v>87</v>
      </c>
      <c r="B50" s="5" t="s">
        <v>86</v>
      </c>
      <c r="C50" s="8">
        <f>1067000/1000</f>
        <v>1067</v>
      </c>
      <c r="D50" s="8">
        <f>566742.98/1000</f>
        <v>566.74298</v>
      </c>
      <c r="E50" s="38">
        <f t="shared" si="0"/>
        <v>53.11555576382381</v>
      </c>
    </row>
    <row r="51" spans="1:5" ht="20.25">
      <c r="A51" s="7" t="s">
        <v>89</v>
      </c>
      <c r="B51" s="5" t="s">
        <v>88</v>
      </c>
      <c r="C51" s="8">
        <f>1067000/1000</f>
        <v>1067</v>
      </c>
      <c r="D51" s="8">
        <f>566742.98/1000</f>
        <v>566.74298</v>
      </c>
      <c r="E51" s="38">
        <f t="shared" si="0"/>
        <v>53.11555576382381</v>
      </c>
    </row>
    <row r="52" spans="1:5" ht="20.25">
      <c r="A52" s="7" t="s">
        <v>91</v>
      </c>
      <c r="B52" s="5" t="s">
        <v>90</v>
      </c>
      <c r="C52" s="8">
        <f>1067000/1000</f>
        <v>1067</v>
      </c>
      <c r="D52" s="8">
        <f>566742.98/1000</f>
        <v>566.74298</v>
      </c>
      <c r="E52" s="38">
        <f t="shared" si="0"/>
        <v>53.11555576382381</v>
      </c>
    </row>
    <row r="53" spans="1:5" ht="12.75">
      <c r="A53" s="7" t="s">
        <v>93</v>
      </c>
      <c r="B53" s="5" t="s">
        <v>92</v>
      </c>
      <c r="C53" s="8">
        <f>300000/1000</f>
        <v>300</v>
      </c>
      <c r="D53" s="8">
        <v>0</v>
      </c>
      <c r="E53" s="38">
        <f t="shared" si="0"/>
        <v>0</v>
      </c>
    </row>
    <row r="54" spans="1:5" ht="12.75">
      <c r="A54" s="7" t="s">
        <v>95</v>
      </c>
      <c r="B54" s="5" t="s">
        <v>94</v>
      </c>
      <c r="C54" s="8">
        <f>300000/1000</f>
        <v>300</v>
      </c>
      <c r="D54" s="8">
        <v>0</v>
      </c>
      <c r="E54" s="38">
        <f t="shared" si="0"/>
        <v>0</v>
      </c>
    </row>
    <row r="55" spans="1:5" ht="12.75">
      <c r="A55" s="7" t="s">
        <v>97</v>
      </c>
      <c r="B55" s="5" t="s">
        <v>96</v>
      </c>
      <c r="C55" s="8">
        <f>300000/1000</f>
        <v>300</v>
      </c>
      <c r="D55" s="8">
        <v>0</v>
      </c>
      <c r="E55" s="38">
        <f t="shared" si="0"/>
        <v>0</v>
      </c>
    </row>
    <row r="56" spans="1:5" ht="40.5">
      <c r="A56" s="7" t="s">
        <v>99</v>
      </c>
      <c r="B56" s="5" t="s">
        <v>98</v>
      </c>
      <c r="C56" s="8">
        <v>0</v>
      </c>
      <c r="D56" s="8">
        <f>26.52/1000</f>
        <v>0.02652</v>
      </c>
      <c r="E56" s="38">
        <v>0</v>
      </c>
    </row>
    <row r="57" spans="1:5" ht="30">
      <c r="A57" s="7" t="s">
        <v>101</v>
      </c>
      <c r="B57" s="5" t="s">
        <v>100</v>
      </c>
      <c r="C57" s="8">
        <v>0</v>
      </c>
      <c r="D57" s="8">
        <f>26.52/1000</f>
        <v>0.02652</v>
      </c>
      <c r="E57" s="38">
        <v>0</v>
      </c>
    </row>
    <row r="58" spans="1:5" ht="30">
      <c r="A58" s="7" t="s">
        <v>103</v>
      </c>
      <c r="B58" s="5" t="s">
        <v>102</v>
      </c>
      <c r="C58" s="8">
        <v>0</v>
      </c>
      <c r="D58" s="8">
        <f>26.52/1000</f>
        <v>0.02652</v>
      </c>
      <c r="E58" s="38">
        <v>0</v>
      </c>
    </row>
    <row r="59" spans="1:5" ht="30">
      <c r="A59" s="7" t="s">
        <v>105</v>
      </c>
      <c r="B59" s="5" t="s">
        <v>104</v>
      </c>
      <c r="C59" s="8">
        <v>0</v>
      </c>
      <c r="D59" s="8">
        <f>26.52/1000</f>
        <v>0.02652</v>
      </c>
      <c r="E59" s="38">
        <v>0</v>
      </c>
    </row>
    <row r="60" spans="1:5" ht="12.75">
      <c r="A60" s="28"/>
      <c r="B60" s="29" t="s">
        <v>541</v>
      </c>
      <c r="C60" s="30">
        <f>SUM(C13+C45)</f>
        <v>77821.867</v>
      </c>
      <c r="D60" s="31">
        <f>D13+D45</f>
        <v>20581.9416</v>
      </c>
      <c r="E60" s="32">
        <f>D60/C60*100</f>
        <v>26.447504272802913</v>
      </c>
    </row>
  </sheetData>
  <sheetProtection/>
  <mergeCells count="5">
    <mergeCell ref="B1:C1"/>
    <mergeCell ref="D1:E1"/>
    <mergeCell ref="A3:E6"/>
    <mergeCell ref="A7:E9"/>
    <mergeCell ref="B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5" customHeight="1">
      <c r="A1" s="17" t="s">
        <v>106</v>
      </c>
      <c r="B1" s="15"/>
      <c r="C1" s="15"/>
      <c r="D1" s="15"/>
      <c r="E1" s="15"/>
      <c r="F1" s="15"/>
    </row>
    <row r="2" spans="1:6" ht="12.75">
      <c r="A2" s="2"/>
      <c r="B2" s="12"/>
      <c r="C2" s="12"/>
      <c r="D2" s="12"/>
      <c r="E2" s="12"/>
      <c r="F2" s="12"/>
    </row>
    <row r="3" spans="1:6" ht="39" customHeight="1">
      <c r="A3" s="3" t="s">
        <v>0</v>
      </c>
      <c r="B3" s="3" t="s">
        <v>1</v>
      </c>
      <c r="C3" s="3" t="s">
        <v>107</v>
      </c>
      <c r="D3" s="3" t="s">
        <v>3</v>
      </c>
      <c r="E3" s="3" t="s">
        <v>4</v>
      </c>
      <c r="F3" s="3" t="s">
        <v>5</v>
      </c>
    </row>
    <row r="4" spans="1:6" ht="12.75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20.25">
      <c r="A5" s="5" t="s">
        <v>108</v>
      </c>
      <c r="B5" s="6">
        <v>200</v>
      </c>
      <c r="C5" s="7" t="s">
        <v>12</v>
      </c>
      <c r="D5" s="8">
        <v>84818210.53</v>
      </c>
      <c r="E5" s="8">
        <v>29303951.72</v>
      </c>
      <c r="F5" s="9">
        <v>55514258.81</v>
      </c>
    </row>
    <row r="6" spans="1:6" ht="12.75">
      <c r="A6" s="5" t="s">
        <v>109</v>
      </c>
      <c r="B6" s="6">
        <v>200</v>
      </c>
      <c r="C6" s="7" t="s">
        <v>110</v>
      </c>
      <c r="D6" s="8">
        <v>15470608.85</v>
      </c>
      <c r="E6" s="8">
        <v>5895713.12</v>
      </c>
      <c r="F6" s="9">
        <v>9574895.73</v>
      </c>
    </row>
    <row r="7" spans="1:6" ht="20.25">
      <c r="A7" s="5" t="s">
        <v>111</v>
      </c>
      <c r="B7" s="6">
        <v>200</v>
      </c>
      <c r="C7" s="7" t="s">
        <v>112</v>
      </c>
      <c r="D7" s="8">
        <v>1034614.85</v>
      </c>
      <c r="E7" s="8">
        <v>0</v>
      </c>
      <c r="F7" s="9">
        <v>1034614.85</v>
      </c>
    </row>
    <row r="8" spans="1:6" ht="20.25">
      <c r="A8" s="5" t="s">
        <v>113</v>
      </c>
      <c r="B8" s="6">
        <v>200</v>
      </c>
      <c r="C8" s="7" t="s">
        <v>114</v>
      </c>
      <c r="D8" s="8">
        <v>1034614.85</v>
      </c>
      <c r="E8" s="8">
        <v>0</v>
      </c>
      <c r="F8" s="9">
        <v>1034614.85</v>
      </c>
    </row>
    <row r="9" spans="1:6" ht="12.75">
      <c r="A9" s="5" t="s">
        <v>115</v>
      </c>
      <c r="B9" s="6">
        <v>200</v>
      </c>
      <c r="C9" s="7" t="s">
        <v>116</v>
      </c>
      <c r="D9" s="8">
        <v>1034614.85</v>
      </c>
      <c r="E9" s="8">
        <v>0</v>
      </c>
      <c r="F9" s="9">
        <v>1034614.85</v>
      </c>
    </row>
    <row r="10" spans="1:6" ht="30">
      <c r="A10" s="5" t="s">
        <v>117</v>
      </c>
      <c r="B10" s="6">
        <v>200</v>
      </c>
      <c r="C10" s="7" t="s">
        <v>118</v>
      </c>
      <c r="D10" s="8">
        <v>1034614.85</v>
      </c>
      <c r="E10" s="8">
        <v>0</v>
      </c>
      <c r="F10" s="9">
        <v>1034614.85</v>
      </c>
    </row>
    <row r="11" spans="1:6" ht="12.75">
      <c r="A11" s="5" t="s">
        <v>119</v>
      </c>
      <c r="B11" s="6">
        <v>200</v>
      </c>
      <c r="C11" s="7" t="s">
        <v>120</v>
      </c>
      <c r="D11" s="8">
        <v>1034614.85</v>
      </c>
      <c r="E11" s="8">
        <v>0</v>
      </c>
      <c r="F11" s="9">
        <v>1034614.85</v>
      </c>
    </row>
    <row r="12" spans="1:6" ht="12.75">
      <c r="A12" s="5" t="s">
        <v>121</v>
      </c>
      <c r="B12" s="6">
        <v>200</v>
      </c>
      <c r="C12" s="7" t="s">
        <v>122</v>
      </c>
      <c r="D12" s="8">
        <v>693050.85</v>
      </c>
      <c r="E12" s="8">
        <v>0</v>
      </c>
      <c r="F12" s="9">
        <v>693050.85</v>
      </c>
    </row>
    <row r="13" spans="1:6" ht="20.25">
      <c r="A13" s="5" t="s">
        <v>123</v>
      </c>
      <c r="B13" s="6">
        <v>200</v>
      </c>
      <c r="C13" s="7" t="s">
        <v>124</v>
      </c>
      <c r="D13" s="8">
        <v>341564</v>
      </c>
      <c r="E13" s="8">
        <v>0</v>
      </c>
      <c r="F13" s="9">
        <v>341564</v>
      </c>
    </row>
    <row r="14" spans="1:6" ht="20.25">
      <c r="A14" s="5" t="s">
        <v>125</v>
      </c>
      <c r="B14" s="6">
        <v>200</v>
      </c>
      <c r="C14" s="7" t="s">
        <v>126</v>
      </c>
      <c r="D14" s="8">
        <v>1351980</v>
      </c>
      <c r="E14" s="8">
        <v>708164.05</v>
      </c>
      <c r="F14" s="9">
        <v>643815.95</v>
      </c>
    </row>
    <row r="15" spans="1:6" ht="20.25">
      <c r="A15" s="5" t="s">
        <v>113</v>
      </c>
      <c r="B15" s="6">
        <v>200</v>
      </c>
      <c r="C15" s="7" t="s">
        <v>127</v>
      </c>
      <c r="D15" s="8">
        <v>1351980</v>
      </c>
      <c r="E15" s="8">
        <v>708164.05</v>
      </c>
      <c r="F15" s="9">
        <v>643815.95</v>
      </c>
    </row>
    <row r="16" spans="1:6" ht="12.75">
      <c r="A16" s="5" t="s">
        <v>128</v>
      </c>
      <c r="B16" s="6">
        <v>200</v>
      </c>
      <c r="C16" s="7" t="s">
        <v>129</v>
      </c>
      <c r="D16" s="8">
        <v>1351980</v>
      </c>
      <c r="E16" s="8">
        <v>708164.05</v>
      </c>
      <c r="F16" s="9">
        <v>643815.95</v>
      </c>
    </row>
    <row r="17" spans="1:6" ht="30">
      <c r="A17" s="5" t="s">
        <v>117</v>
      </c>
      <c r="B17" s="6">
        <v>200</v>
      </c>
      <c r="C17" s="7" t="s">
        <v>130</v>
      </c>
      <c r="D17" s="8">
        <v>1351980</v>
      </c>
      <c r="E17" s="8">
        <v>708164.05</v>
      </c>
      <c r="F17" s="9">
        <v>643815.95</v>
      </c>
    </row>
    <row r="18" spans="1:6" ht="12.75">
      <c r="A18" s="5" t="s">
        <v>119</v>
      </c>
      <c r="B18" s="6">
        <v>200</v>
      </c>
      <c r="C18" s="7" t="s">
        <v>131</v>
      </c>
      <c r="D18" s="8">
        <v>1351980</v>
      </c>
      <c r="E18" s="8">
        <v>708164.05</v>
      </c>
      <c r="F18" s="9">
        <v>643815.95</v>
      </c>
    </row>
    <row r="19" spans="1:6" ht="12.75">
      <c r="A19" s="5" t="s">
        <v>121</v>
      </c>
      <c r="B19" s="6">
        <v>200</v>
      </c>
      <c r="C19" s="7" t="s">
        <v>132</v>
      </c>
      <c r="D19" s="8">
        <v>1038387</v>
      </c>
      <c r="E19" s="8">
        <v>590845.97</v>
      </c>
      <c r="F19" s="9">
        <v>447541.03</v>
      </c>
    </row>
    <row r="20" spans="1:6" ht="20.25">
      <c r="A20" s="5" t="s">
        <v>123</v>
      </c>
      <c r="B20" s="6">
        <v>200</v>
      </c>
      <c r="C20" s="7" t="s">
        <v>133</v>
      </c>
      <c r="D20" s="8">
        <v>313593</v>
      </c>
      <c r="E20" s="8">
        <v>117318.08</v>
      </c>
      <c r="F20" s="9">
        <v>196274.92</v>
      </c>
    </row>
    <row r="21" spans="1:6" ht="20.25">
      <c r="A21" s="5" t="s">
        <v>134</v>
      </c>
      <c r="B21" s="6">
        <v>200</v>
      </c>
      <c r="C21" s="7" t="s">
        <v>135</v>
      </c>
      <c r="D21" s="8">
        <v>12003014</v>
      </c>
      <c r="E21" s="8">
        <v>4786503.02</v>
      </c>
      <c r="F21" s="9">
        <v>7216510.98</v>
      </c>
    </row>
    <row r="22" spans="1:6" ht="20.25">
      <c r="A22" s="5" t="s">
        <v>136</v>
      </c>
      <c r="B22" s="6">
        <v>200</v>
      </c>
      <c r="C22" s="7" t="s">
        <v>137</v>
      </c>
      <c r="D22" s="8">
        <v>70000</v>
      </c>
      <c r="E22" s="8">
        <v>69732.26</v>
      </c>
      <c r="F22" s="9">
        <v>267.74</v>
      </c>
    </row>
    <row r="23" spans="1:6" ht="20.25">
      <c r="A23" s="5" t="s">
        <v>138</v>
      </c>
      <c r="B23" s="6">
        <v>200</v>
      </c>
      <c r="C23" s="7" t="s">
        <v>139</v>
      </c>
      <c r="D23" s="8">
        <v>70000</v>
      </c>
      <c r="E23" s="8">
        <v>69732.26</v>
      </c>
      <c r="F23" s="9">
        <v>267.74</v>
      </c>
    </row>
    <row r="24" spans="1:6" ht="20.25">
      <c r="A24" s="5" t="s">
        <v>140</v>
      </c>
      <c r="B24" s="6">
        <v>200</v>
      </c>
      <c r="C24" s="7" t="s">
        <v>141</v>
      </c>
      <c r="D24" s="8">
        <v>70000</v>
      </c>
      <c r="E24" s="8">
        <v>69732.26</v>
      </c>
      <c r="F24" s="9">
        <v>267.74</v>
      </c>
    </row>
    <row r="25" spans="1:6" ht="20.25">
      <c r="A25" s="5" t="s">
        <v>142</v>
      </c>
      <c r="B25" s="6">
        <v>200</v>
      </c>
      <c r="C25" s="7" t="s">
        <v>143</v>
      </c>
      <c r="D25" s="8">
        <v>70000</v>
      </c>
      <c r="E25" s="8">
        <v>69732.26</v>
      </c>
      <c r="F25" s="9">
        <v>267.74</v>
      </c>
    </row>
    <row r="26" spans="1:6" ht="12.75">
      <c r="A26" s="5" t="s">
        <v>144</v>
      </c>
      <c r="B26" s="6">
        <v>200</v>
      </c>
      <c r="C26" s="7" t="s">
        <v>145</v>
      </c>
      <c r="D26" s="8">
        <v>70000</v>
      </c>
      <c r="E26" s="8">
        <v>69732.26</v>
      </c>
      <c r="F26" s="9">
        <v>267.74</v>
      </c>
    </row>
    <row r="27" spans="1:6" ht="12.75">
      <c r="A27" s="5" t="s">
        <v>146</v>
      </c>
      <c r="B27" s="6">
        <v>200</v>
      </c>
      <c r="C27" s="7" t="s">
        <v>147</v>
      </c>
      <c r="D27" s="8">
        <v>70000</v>
      </c>
      <c r="E27" s="8">
        <v>69732.26</v>
      </c>
      <c r="F27" s="9">
        <v>267.74</v>
      </c>
    </row>
    <row r="28" spans="1:6" ht="12.75">
      <c r="A28" s="5" t="s">
        <v>148</v>
      </c>
      <c r="B28" s="6">
        <v>200</v>
      </c>
      <c r="C28" s="7" t="s">
        <v>149</v>
      </c>
      <c r="D28" s="8">
        <v>70000</v>
      </c>
      <c r="E28" s="8">
        <v>69732.26</v>
      </c>
      <c r="F28" s="9">
        <v>267.74</v>
      </c>
    </row>
    <row r="29" spans="1:6" ht="20.25">
      <c r="A29" s="5" t="s">
        <v>113</v>
      </c>
      <c r="B29" s="6">
        <v>200</v>
      </c>
      <c r="C29" s="7" t="s">
        <v>150</v>
      </c>
      <c r="D29" s="8">
        <v>11933014</v>
      </c>
      <c r="E29" s="8">
        <v>4716770.76</v>
      </c>
      <c r="F29" s="9">
        <v>7216243.24</v>
      </c>
    </row>
    <row r="30" spans="1:6" ht="12.75">
      <c r="A30" s="5" t="s">
        <v>151</v>
      </c>
      <c r="B30" s="6">
        <v>200</v>
      </c>
      <c r="C30" s="7" t="s">
        <v>152</v>
      </c>
      <c r="D30" s="8">
        <v>11933014</v>
      </c>
      <c r="E30" s="8">
        <v>4716770.76</v>
      </c>
      <c r="F30" s="9">
        <v>7216243.24</v>
      </c>
    </row>
    <row r="31" spans="1:6" ht="30">
      <c r="A31" s="5" t="s">
        <v>117</v>
      </c>
      <c r="B31" s="6">
        <v>200</v>
      </c>
      <c r="C31" s="7" t="s">
        <v>153</v>
      </c>
      <c r="D31" s="8">
        <v>8135214</v>
      </c>
      <c r="E31" s="8">
        <v>3696379.06</v>
      </c>
      <c r="F31" s="9">
        <v>4438834.94</v>
      </c>
    </row>
    <row r="32" spans="1:6" ht="12.75">
      <c r="A32" s="5" t="s">
        <v>119</v>
      </c>
      <c r="B32" s="6">
        <v>200</v>
      </c>
      <c r="C32" s="7" t="s">
        <v>154</v>
      </c>
      <c r="D32" s="8">
        <v>8135214</v>
      </c>
      <c r="E32" s="8">
        <v>3696379.06</v>
      </c>
      <c r="F32" s="9">
        <v>4438834.94</v>
      </c>
    </row>
    <row r="33" spans="1:6" ht="12.75">
      <c r="A33" s="5" t="s">
        <v>121</v>
      </c>
      <c r="B33" s="6">
        <v>200</v>
      </c>
      <c r="C33" s="7" t="s">
        <v>155</v>
      </c>
      <c r="D33" s="8">
        <v>6248244</v>
      </c>
      <c r="E33" s="8">
        <v>2909846.16</v>
      </c>
      <c r="F33" s="9">
        <v>3338397.84</v>
      </c>
    </row>
    <row r="34" spans="1:6" ht="20.25">
      <c r="A34" s="5" t="s">
        <v>123</v>
      </c>
      <c r="B34" s="6">
        <v>200</v>
      </c>
      <c r="C34" s="7" t="s">
        <v>156</v>
      </c>
      <c r="D34" s="8">
        <v>1886970</v>
      </c>
      <c r="E34" s="8">
        <v>786532.9</v>
      </c>
      <c r="F34" s="9">
        <v>1100437.1</v>
      </c>
    </row>
    <row r="35" spans="1:6" ht="12.75">
      <c r="A35" s="5" t="s">
        <v>144</v>
      </c>
      <c r="B35" s="6">
        <v>200</v>
      </c>
      <c r="C35" s="7" t="s">
        <v>157</v>
      </c>
      <c r="D35" s="8">
        <v>3691800</v>
      </c>
      <c r="E35" s="8">
        <v>980067.4</v>
      </c>
      <c r="F35" s="9">
        <v>2711732.6</v>
      </c>
    </row>
    <row r="36" spans="1:6" ht="12.75">
      <c r="A36" s="5" t="s">
        <v>146</v>
      </c>
      <c r="B36" s="6">
        <v>200</v>
      </c>
      <c r="C36" s="7" t="s">
        <v>158</v>
      </c>
      <c r="D36" s="8">
        <v>3691800</v>
      </c>
      <c r="E36" s="8">
        <v>980067.4</v>
      </c>
      <c r="F36" s="9">
        <v>2711732.6</v>
      </c>
    </row>
    <row r="37" spans="1:6" ht="12.75">
      <c r="A37" s="5" t="s">
        <v>148</v>
      </c>
      <c r="B37" s="6">
        <v>200</v>
      </c>
      <c r="C37" s="7" t="s">
        <v>159</v>
      </c>
      <c r="D37" s="8">
        <v>3691800</v>
      </c>
      <c r="E37" s="8">
        <v>980067.4</v>
      </c>
      <c r="F37" s="9">
        <v>2711732.6</v>
      </c>
    </row>
    <row r="38" spans="1:6" ht="12.75">
      <c r="A38" s="5" t="s">
        <v>160</v>
      </c>
      <c r="B38" s="6">
        <v>200</v>
      </c>
      <c r="C38" s="7" t="s">
        <v>161</v>
      </c>
      <c r="D38" s="8">
        <v>106000</v>
      </c>
      <c r="E38" s="8">
        <v>40324.3</v>
      </c>
      <c r="F38" s="9">
        <v>65675.7</v>
      </c>
    </row>
    <row r="39" spans="1:6" ht="12.75">
      <c r="A39" s="5" t="s">
        <v>162</v>
      </c>
      <c r="B39" s="6">
        <v>200</v>
      </c>
      <c r="C39" s="7" t="s">
        <v>163</v>
      </c>
      <c r="D39" s="8">
        <v>106000</v>
      </c>
      <c r="E39" s="8">
        <v>40324.3</v>
      </c>
      <c r="F39" s="9">
        <v>65675.7</v>
      </c>
    </row>
    <row r="40" spans="1:6" ht="12.75">
      <c r="A40" s="5" t="s">
        <v>164</v>
      </c>
      <c r="B40" s="6">
        <v>200</v>
      </c>
      <c r="C40" s="7" t="s">
        <v>165</v>
      </c>
      <c r="D40" s="8">
        <v>56000</v>
      </c>
      <c r="E40" s="8">
        <v>24021</v>
      </c>
      <c r="F40" s="9">
        <v>31979</v>
      </c>
    </row>
    <row r="41" spans="1:6" ht="12.75">
      <c r="A41" s="5" t="s">
        <v>166</v>
      </c>
      <c r="B41" s="6">
        <v>200</v>
      </c>
      <c r="C41" s="7" t="s">
        <v>167</v>
      </c>
      <c r="D41" s="8">
        <v>50000</v>
      </c>
      <c r="E41" s="8">
        <v>16303.3</v>
      </c>
      <c r="F41" s="9">
        <v>33696.7</v>
      </c>
    </row>
    <row r="42" spans="1:6" ht="20.25">
      <c r="A42" s="5" t="s">
        <v>168</v>
      </c>
      <c r="B42" s="6">
        <v>200</v>
      </c>
      <c r="C42" s="7" t="s">
        <v>169</v>
      </c>
      <c r="D42" s="8">
        <v>569000</v>
      </c>
      <c r="E42" s="8">
        <v>284502</v>
      </c>
      <c r="F42" s="9">
        <v>284498</v>
      </c>
    </row>
    <row r="43" spans="1:6" ht="20.25">
      <c r="A43" s="5" t="s">
        <v>170</v>
      </c>
      <c r="B43" s="6">
        <v>200</v>
      </c>
      <c r="C43" s="7" t="s">
        <v>171</v>
      </c>
      <c r="D43" s="8">
        <v>569000</v>
      </c>
      <c r="E43" s="8">
        <v>284502</v>
      </c>
      <c r="F43" s="9">
        <v>284498</v>
      </c>
    </row>
    <row r="44" spans="1:6" ht="12.75">
      <c r="A44" s="5" t="s">
        <v>172</v>
      </c>
      <c r="B44" s="6">
        <v>200</v>
      </c>
      <c r="C44" s="7" t="s">
        <v>173</v>
      </c>
      <c r="D44" s="8">
        <v>569000</v>
      </c>
      <c r="E44" s="8">
        <v>284502</v>
      </c>
      <c r="F44" s="9">
        <v>284498</v>
      </c>
    </row>
    <row r="45" spans="1:6" ht="12.75">
      <c r="A45" s="5" t="s">
        <v>92</v>
      </c>
      <c r="B45" s="6">
        <v>200</v>
      </c>
      <c r="C45" s="7" t="s">
        <v>174</v>
      </c>
      <c r="D45" s="8">
        <v>569000</v>
      </c>
      <c r="E45" s="8">
        <v>284502</v>
      </c>
      <c r="F45" s="9">
        <v>284498</v>
      </c>
    </row>
    <row r="46" spans="1:6" ht="12.75">
      <c r="A46" s="5" t="s">
        <v>175</v>
      </c>
      <c r="B46" s="6">
        <v>200</v>
      </c>
      <c r="C46" s="7" t="s">
        <v>176</v>
      </c>
      <c r="D46" s="8">
        <v>100000</v>
      </c>
      <c r="E46" s="8">
        <v>0</v>
      </c>
      <c r="F46" s="9">
        <v>100000</v>
      </c>
    </row>
    <row r="47" spans="1:6" ht="12.75">
      <c r="A47" s="5" t="s">
        <v>175</v>
      </c>
      <c r="B47" s="6">
        <v>200</v>
      </c>
      <c r="C47" s="7" t="s">
        <v>177</v>
      </c>
      <c r="D47" s="8">
        <v>100000</v>
      </c>
      <c r="E47" s="8">
        <v>0</v>
      </c>
      <c r="F47" s="9">
        <v>100000</v>
      </c>
    </row>
    <row r="48" spans="1:6" ht="12.75">
      <c r="A48" s="5" t="s">
        <v>160</v>
      </c>
      <c r="B48" s="6">
        <v>200</v>
      </c>
      <c r="C48" s="7" t="s">
        <v>178</v>
      </c>
      <c r="D48" s="8">
        <v>100000</v>
      </c>
      <c r="E48" s="8">
        <v>0</v>
      </c>
      <c r="F48" s="9">
        <v>100000</v>
      </c>
    </row>
    <row r="49" spans="1:6" ht="12.75">
      <c r="A49" s="5" t="s">
        <v>179</v>
      </c>
      <c r="B49" s="6">
        <v>200</v>
      </c>
      <c r="C49" s="7" t="s">
        <v>180</v>
      </c>
      <c r="D49" s="8">
        <v>100000</v>
      </c>
      <c r="E49" s="8">
        <v>0</v>
      </c>
      <c r="F49" s="9">
        <v>100000</v>
      </c>
    </row>
    <row r="50" spans="1:6" ht="12.75">
      <c r="A50" s="5" t="s">
        <v>181</v>
      </c>
      <c r="B50" s="6">
        <v>200</v>
      </c>
      <c r="C50" s="7" t="s">
        <v>182</v>
      </c>
      <c r="D50" s="8">
        <v>412000</v>
      </c>
      <c r="E50" s="8">
        <v>116544.05</v>
      </c>
      <c r="F50" s="9">
        <v>295455.95</v>
      </c>
    </row>
    <row r="51" spans="1:6" ht="20.25">
      <c r="A51" s="5" t="s">
        <v>183</v>
      </c>
      <c r="B51" s="6">
        <v>200</v>
      </c>
      <c r="C51" s="7" t="s">
        <v>184</v>
      </c>
      <c r="D51" s="8">
        <v>200000</v>
      </c>
      <c r="E51" s="8">
        <v>60000</v>
      </c>
      <c r="F51" s="9">
        <v>140000</v>
      </c>
    </row>
    <row r="52" spans="1:6" ht="12.75">
      <c r="A52" s="5" t="s">
        <v>144</v>
      </c>
      <c r="B52" s="6">
        <v>200</v>
      </c>
      <c r="C52" s="7" t="s">
        <v>185</v>
      </c>
      <c r="D52" s="8">
        <v>200000</v>
      </c>
      <c r="E52" s="8">
        <v>60000</v>
      </c>
      <c r="F52" s="9">
        <v>140000</v>
      </c>
    </row>
    <row r="53" spans="1:6" ht="12.75">
      <c r="A53" s="5" t="s">
        <v>146</v>
      </c>
      <c r="B53" s="6">
        <v>200</v>
      </c>
      <c r="C53" s="7" t="s">
        <v>186</v>
      </c>
      <c r="D53" s="8">
        <v>200000</v>
      </c>
      <c r="E53" s="8">
        <v>60000</v>
      </c>
      <c r="F53" s="9">
        <v>140000</v>
      </c>
    </row>
    <row r="54" spans="1:6" ht="12.75">
      <c r="A54" s="5" t="s">
        <v>148</v>
      </c>
      <c r="B54" s="6">
        <v>200</v>
      </c>
      <c r="C54" s="7" t="s">
        <v>187</v>
      </c>
      <c r="D54" s="8">
        <v>200000</v>
      </c>
      <c r="E54" s="8">
        <v>60000</v>
      </c>
      <c r="F54" s="9">
        <v>140000</v>
      </c>
    </row>
    <row r="55" spans="1:6" ht="12.75">
      <c r="A55" s="5" t="s">
        <v>188</v>
      </c>
      <c r="B55" s="6">
        <v>200</v>
      </c>
      <c r="C55" s="7" t="s">
        <v>189</v>
      </c>
      <c r="D55" s="8">
        <v>12000</v>
      </c>
      <c r="E55" s="8">
        <v>11914.05</v>
      </c>
      <c r="F55" s="9">
        <v>85.95</v>
      </c>
    </row>
    <row r="56" spans="1:6" ht="12.75">
      <c r="A56" s="5" t="s">
        <v>160</v>
      </c>
      <c r="B56" s="6">
        <v>200</v>
      </c>
      <c r="C56" s="7" t="s">
        <v>190</v>
      </c>
      <c r="D56" s="8">
        <v>12000</v>
      </c>
      <c r="E56" s="8">
        <v>11914.05</v>
      </c>
      <c r="F56" s="9">
        <v>85.95</v>
      </c>
    </row>
    <row r="57" spans="1:6" ht="12.75">
      <c r="A57" s="5" t="s">
        <v>162</v>
      </c>
      <c r="B57" s="6">
        <v>200</v>
      </c>
      <c r="C57" s="7" t="s">
        <v>191</v>
      </c>
      <c r="D57" s="8">
        <v>12000</v>
      </c>
      <c r="E57" s="8">
        <v>11914.05</v>
      </c>
      <c r="F57" s="9">
        <v>85.95</v>
      </c>
    </row>
    <row r="58" spans="1:6" ht="12.75">
      <c r="A58" s="5" t="s">
        <v>166</v>
      </c>
      <c r="B58" s="6">
        <v>200</v>
      </c>
      <c r="C58" s="7" t="s">
        <v>192</v>
      </c>
      <c r="D58" s="8">
        <v>12000</v>
      </c>
      <c r="E58" s="8">
        <v>11914.05</v>
      </c>
      <c r="F58" s="9">
        <v>85.95</v>
      </c>
    </row>
    <row r="59" spans="1:6" ht="20.25">
      <c r="A59" s="5" t="s">
        <v>193</v>
      </c>
      <c r="B59" s="6">
        <v>200</v>
      </c>
      <c r="C59" s="7" t="s">
        <v>194</v>
      </c>
      <c r="D59" s="8">
        <v>150000</v>
      </c>
      <c r="E59" s="8">
        <v>44630</v>
      </c>
      <c r="F59" s="9">
        <v>105370</v>
      </c>
    </row>
    <row r="60" spans="1:6" ht="12.75">
      <c r="A60" s="5" t="s">
        <v>144</v>
      </c>
      <c r="B60" s="6">
        <v>200</v>
      </c>
      <c r="C60" s="7" t="s">
        <v>195</v>
      </c>
      <c r="D60" s="8">
        <v>150000</v>
      </c>
      <c r="E60" s="8">
        <v>44630</v>
      </c>
      <c r="F60" s="9">
        <v>105370</v>
      </c>
    </row>
    <row r="61" spans="1:6" ht="12.75">
      <c r="A61" s="5" t="s">
        <v>146</v>
      </c>
      <c r="B61" s="6">
        <v>200</v>
      </c>
      <c r="C61" s="7" t="s">
        <v>196</v>
      </c>
      <c r="D61" s="8">
        <v>150000</v>
      </c>
      <c r="E61" s="8">
        <v>44630</v>
      </c>
      <c r="F61" s="9">
        <v>105370</v>
      </c>
    </row>
    <row r="62" spans="1:6" ht="12.75">
      <c r="A62" s="5" t="s">
        <v>148</v>
      </c>
      <c r="B62" s="6">
        <v>200</v>
      </c>
      <c r="C62" s="7" t="s">
        <v>197</v>
      </c>
      <c r="D62" s="8">
        <v>150000</v>
      </c>
      <c r="E62" s="8">
        <v>44630</v>
      </c>
      <c r="F62" s="9">
        <v>105370</v>
      </c>
    </row>
    <row r="63" spans="1:6" ht="12.75">
      <c r="A63" s="5" t="s">
        <v>198</v>
      </c>
      <c r="B63" s="6">
        <v>200</v>
      </c>
      <c r="C63" s="7" t="s">
        <v>199</v>
      </c>
      <c r="D63" s="8">
        <v>50000</v>
      </c>
      <c r="E63" s="8">
        <v>0</v>
      </c>
      <c r="F63" s="9">
        <v>50000</v>
      </c>
    </row>
    <row r="64" spans="1:6" ht="12.75">
      <c r="A64" s="5" t="s">
        <v>160</v>
      </c>
      <c r="B64" s="6">
        <v>200</v>
      </c>
      <c r="C64" s="7" t="s">
        <v>200</v>
      </c>
      <c r="D64" s="8">
        <v>50000</v>
      </c>
      <c r="E64" s="8">
        <v>0</v>
      </c>
      <c r="F64" s="9">
        <v>50000</v>
      </c>
    </row>
    <row r="65" spans="1:6" ht="12.75">
      <c r="A65" s="5" t="s">
        <v>162</v>
      </c>
      <c r="B65" s="6">
        <v>200</v>
      </c>
      <c r="C65" s="7" t="s">
        <v>201</v>
      </c>
      <c r="D65" s="8">
        <v>50000</v>
      </c>
      <c r="E65" s="8">
        <v>0</v>
      </c>
      <c r="F65" s="9">
        <v>50000</v>
      </c>
    </row>
    <row r="66" spans="1:6" ht="12.75">
      <c r="A66" s="5" t="s">
        <v>202</v>
      </c>
      <c r="B66" s="6">
        <v>200</v>
      </c>
      <c r="C66" s="7" t="s">
        <v>203</v>
      </c>
      <c r="D66" s="8">
        <v>50000</v>
      </c>
      <c r="E66" s="8">
        <v>0</v>
      </c>
      <c r="F66" s="9">
        <v>50000</v>
      </c>
    </row>
    <row r="67" spans="1:6" ht="12.75">
      <c r="A67" s="5" t="s">
        <v>204</v>
      </c>
      <c r="B67" s="6">
        <v>200</v>
      </c>
      <c r="C67" s="7" t="s">
        <v>205</v>
      </c>
      <c r="D67" s="8">
        <v>1067000</v>
      </c>
      <c r="E67" s="8">
        <v>499725.99</v>
      </c>
      <c r="F67" s="9">
        <v>567274.01</v>
      </c>
    </row>
    <row r="68" spans="1:6" ht="12.75">
      <c r="A68" s="5" t="s">
        <v>206</v>
      </c>
      <c r="B68" s="6">
        <v>200</v>
      </c>
      <c r="C68" s="7" t="s">
        <v>207</v>
      </c>
      <c r="D68" s="8">
        <v>1067000</v>
      </c>
      <c r="E68" s="8">
        <v>499725.99</v>
      </c>
      <c r="F68" s="9">
        <v>567274.01</v>
      </c>
    </row>
    <row r="69" spans="1:6" ht="20.25">
      <c r="A69" s="5" t="s">
        <v>208</v>
      </c>
      <c r="B69" s="6">
        <v>200</v>
      </c>
      <c r="C69" s="7" t="s">
        <v>209</v>
      </c>
      <c r="D69" s="8">
        <v>1067000</v>
      </c>
      <c r="E69" s="8">
        <v>499725.99</v>
      </c>
      <c r="F69" s="9">
        <v>567274.01</v>
      </c>
    </row>
    <row r="70" spans="1:6" ht="30">
      <c r="A70" s="5" t="s">
        <v>117</v>
      </c>
      <c r="B70" s="6">
        <v>200</v>
      </c>
      <c r="C70" s="7" t="s">
        <v>210</v>
      </c>
      <c r="D70" s="8">
        <v>1049270</v>
      </c>
      <c r="E70" s="8">
        <v>494725.99</v>
      </c>
      <c r="F70" s="9">
        <v>554544.01</v>
      </c>
    </row>
    <row r="71" spans="1:6" ht="12.75">
      <c r="A71" s="5" t="s">
        <v>119</v>
      </c>
      <c r="B71" s="6">
        <v>200</v>
      </c>
      <c r="C71" s="7" t="s">
        <v>211</v>
      </c>
      <c r="D71" s="8">
        <v>1049270</v>
      </c>
      <c r="E71" s="8">
        <v>494725.99</v>
      </c>
      <c r="F71" s="9">
        <v>554544.01</v>
      </c>
    </row>
    <row r="72" spans="1:6" ht="12.75">
      <c r="A72" s="5" t="s">
        <v>121</v>
      </c>
      <c r="B72" s="6">
        <v>200</v>
      </c>
      <c r="C72" s="7" t="s">
        <v>212</v>
      </c>
      <c r="D72" s="8">
        <v>805891</v>
      </c>
      <c r="E72" s="8">
        <v>364243.49</v>
      </c>
      <c r="F72" s="9">
        <v>441647.51</v>
      </c>
    </row>
    <row r="73" spans="1:6" ht="20.25">
      <c r="A73" s="5" t="s">
        <v>123</v>
      </c>
      <c r="B73" s="6">
        <v>200</v>
      </c>
      <c r="C73" s="7" t="s">
        <v>213</v>
      </c>
      <c r="D73" s="8">
        <v>243379</v>
      </c>
      <c r="E73" s="8">
        <v>130482.5</v>
      </c>
      <c r="F73" s="9">
        <v>112896.5</v>
      </c>
    </row>
    <row r="74" spans="1:6" ht="12.75">
      <c r="A74" s="5" t="s">
        <v>144</v>
      </c>
      <c r="B74" s="6">
        <v>200</v>
      </c>
      <c r="C74" s="7" t="s">
        <v>214</v>
      </c>
      <c r="D74" s="8">
        <v>17730</v>
      </c>
      <c r="E74" s="8">
        <v>5000</v>
      </c>
      <c r="F74" s="9">
        <v>12730</v>
      </c>
    </row>
    <row r="75" spans="1:6" ht="12.75">
      <c r="A75" s="5" t="s">
        <v>146</v>
      </c>
      <c r="B75" s="6">
        <v>200</v>
      </c>
      <c r="C75" s="7" t="s">
        <v>215</v>
      </c>
      <c r="D75" s="8">
        <v>17730</v>
      </c>
      <c r="E75" s="8">
        <v>5000</v>
      </c>
      <c r="F75" s="9">
        <v>12730</v>
      </c>
    </row>
    <row r="76" spans="1:6" ht="12.75">
      <c r="A76" s="5" t="s">
        <v>148</v>
      </c>
      <c r="B76" s="6">
        <v>200</v>
      </c>
      <c r="C76" s="7" t="s">
        <v>216</v>
      </c>
      <c r="D76" s="8">
        <v>17730</v>
      </c>
      <c r="E76" s="8">
        <v>5000</v>
      </c>
      <c r="F76" s="9">
        <v>12730</v>
      </c>
    </row>
    <row r="77" spans="1:6" ht="12.75">
      <c r="A77" s="5" t="s">
        <v>217</v>
      </c>
      <c r="B77" s="6">
        <v>200</v>
      </c>
      <c r="C77" s="7" t="s">
        <v>218</v>
      </c>
      <c r="D77" s="8">
        <v>3110000</v>
      </c>
      <c r="E77" s="8">
        <v>195005.24</v>
      </c>
      <c r="F77" s="9">
        <v>2914994.76</v>
      </c>
    </row>
    <row r="78" spans="1:6" ht="12.75">
      <c r="A78" s="5" t="s">
        <v>219</v>
      </c>
      <c r="B78" s="6">
        <v>200</v>
      </c>
      <c r="C78" s="7" t="s">
        <v>220</v>
      </c>
      <c r="D78" s="8">
        <v>3110000</v>
      </c>
      <c r="E78" s="8">
        <v>195005.24</v>
      </c>
      <c r="F78" s="9">
        <v>2914994.76</v>
      </c>
    </row>
    <row r="79" spans="1:6" ht="20.25">
      <c r="A79" s="5" t="s">
        <v>221</v>
      </c>
      <c r="B79" s="6">
        <v>200</v>
      </c>
      <c r="C79" s="7" t="s">
        <v>222</v>
      </c>
      <c r="D79" s="8">
        <v>3110000</v>
      </c>
      <c r="E79" s="8">
        <v>195005.24</v>
      </c>
      <c r="F79" s="9">
        <v>2914994.76</v>
      </c>
    </row>
    <row r="80" spans="1:6" ht="12.75">
      <c r="A80" s="5" t="s">
        <v>223</v>
      </c>
      <c r="B80" s="6">
        <v>200</v>
      </c>
      <c r="C80" s="7" t="s">
        <v>224</v>
      </c>
      <c r="D80" s="8">
        <v>3110000</v>
      </c>
      <c r="E80" s="8">
        <v>195005.24</v>
      </c>
      <c r="F80" s="9">
        <v>2914994.76</v>
      </c>
    </row>
    <row r="81" spans="1:6" ht="30">
      <c r="A81" s="5" t="s">
        <v>225</v>
      </c>
      <c r="B81" s="6">
        <v>200</v>
      </c>
      <c r="C81" s="7" t="s">
        <v>226</v>
      </c>
      <c r="D81" s="8">
        <v>310000</v>
      </c>
      <c r="E81" s="8">
        <v>159396.21</v>
      </c>
      <c r="F81" s="9">
        <v>150603.79</v>
      </c>
    </row>
    <row r="82" spans="1:6" ht="12.75">
      <c r="A82" s="5" t="s">
        <v>227</v>
      </c>
      <c r="B82" s="6">
        <v>200</v>
      </c>
      <c r="C82" s="7" t="s">
        <v>228</v>
      </c>
      <c r="D82" s="8">
        <v>200000</v>
      </c>
      <c r="E82" s="8">
        <v>99396.21</v>
      </c>
      <c r="F82" s="9">
        <v>100603.79</v>
      </c>
    </row>
    <row r="83" spans="1:6" ht="12.75">
      <c r="A83" s="5" t="s">
        <v>144</v>
      </c>
      <c r="B83" s="6">
        <v>200</v>
      </c>
      <c r="C83" s="7" t="s">
        <v>229</v>
      </c>
      <c r="D83" s="8">
        <v>200000</v>
      </c>
      <c r="E83" s="8">
        <v>99396.21</v>
      </c>
      <c r="F83" s="9">
        <v>100603.79</v>
      </c>
    </row>
    <row r="84" spans="1:6" ht="12.75">
      <c r="A84" s="5" t="s">
        <v>146</v>
      </c>
      <c r="B84" s="6">
        <v>200</v>
      </c>
      <c r="C84" s="7" t="s">
        <v>230</v>
      </c>
      <c r="D84" s="8">
        <v>200000</v>
      </c>
      <c r="E84" s="8">
        <v>99396.21</v>
      </c>
      <c r="F84" s="9">
        <v>100603.79</v>
      </c>
    </row>
    <row r="85" spans="1:6" ht="12.75">
      <c r="A85" s="5" t="s">
        <v>148</v>
      </c>
      <c r="B85" s="6">
        <v>200</v>
      </c>
      <c r="C85" s="7" t="s">
        <v>231</v>
      </c>
      <c r="D85" s="8">
        <v>200000</v>
      </c>
      <c r="E85" s="8">
        <v>99396.21</v>
      </c>
      <c r="F85" s="9">
        <v>100603.79</v>
      </c>
    </row>
    <row r="86" spans="1:6" ht="20.25">
      <c r="A86" s="5" t="s">
        <v>232</v>
      </c>
      <c r="B86" s="6">
        <v>200</v>
      </c>
      <c r="C86" s="7" t="s">
        <v>233</v>
      </c>
      <c r="D86" s="8">
        <v>50000</v>
      </c>
      <c r="E86" s="8">
        <v>0</v>
      </c>
      <c r="F86" s="9">
        <v>50000</v>
      </c>
    </row>
    <row r="87" spans="1:6" ht="12.75">
      <c r="A87" s="5" t="s">
        <v>144</v>
      </c>
      <c r="B87" s="6">
        <v>200</v>
      </c>
      <c r="C87" s="7" t="s">
        <v>234</v>
      </c>
      <c r="D87" s="8">
        <v>50000</v>
      </c>
      <c r="E87" s="8">
        <v>0</v>
      </c>
      <c r="F87" s="9">
        <v>50000</v>
      </c>
    </row>
    <row r="88" spans="1:6" ht="12.75">
      <c r="A88" s="5" t="s">
        <v>146</v>
      </c>
      <c r="B88" s="6">
        <v>200</v>
      </c>
      <c r="C88" s="7" t="s">
        <v>235</v>
      </c>
      <c r="D88" s="8">
        <v>50000</v>
      </c>
      <c r="E88" s="8">
        <v>0</v>
      </c>
      <c r="F88" s="9">
        <v>50000</v>
      </c>
    </row>
    <row r="89" spans="1:6" ht="12.75">
      <c r="A89" s="5" t="s">
        <v>148</v>
      </c>
      <c r="B89" s="6">
        <v>200</v>
      </c>
      <c r="C89" s="7" t="s">
        <v>236</v>
      </c>
      <c r="D89" s="8">
        <v>50000</v>
      </c>
      <c r="E89" s="8">
        <v>0</v>
      </c>
      <c r="F89" s="9">
        <v>50000</v>
      </c>
    </row>
    <row r="90" spans="1:6" ht="12.75">
      <c r="A90" s="5" t="s">
        <v>237</v>
      </c>
      <c r="B90" s="6">
        <v>200</v>
      </c>
      <c r="C90" s="7" t="s">
        <v>238</v>
      </c>
      <c r="D90" s="8">
        <v>60000</v>
      </c>
      <c r="E90" s="8">
        <v>60000</v>
      </c>
      <c r="F90" s="9">
        <v>0</v>
      </c>
    </row>
    <row r="91" spans="1:6" ht="12.75">
      <c r="A91" s="5" t="s">
        <v>144</v>
      </c>
      <c r="B91" s="6">
        <v>200</v>
      </c>
      <c r="C91" s="7" t="s">
        <v>239</v>
      </c>
      <c r="D91" s="8">
        <v>60000</v>
      </c>
      <c r="E91" s="8">
        <v>60000</v>
      </c>
      <c r="F91" s="9">
        <v>0</v>
      </c>
    </row>
    <row r="92" spans="1:6" ht="12.75">
      <c r="A92" s="5" t="s">
        <v>146</v>
      </c>
      <c r="B92" s="6">
        <v>200</v>
      </c>
      <c r="C92" s="7" t="s">
        <v>240</v>
      </c>
      <c r="D92" s="8">
        <v>60000</v>
      </c>
      <c r="E92" s="8">
        <v>60000</v>
      </c>
      <c r="F92" s="9">
        <v>0</v>
      </c>
    </row>
    <row r="93" spans="1:6" ht="12.75">
      <c r="A93" s="5" t="s">
        <v>148</v>
      </c>
      <c r="B93" s="6">
        <v>200</v>
      </c>
      <c r="C93" s="7" t="s">
        <v>241</v>
      </c>
      <c r="D93" s="8">
        <v>60000</v>
      </c>
      <c r="E93" s="8">
        <v>60000</v>
      </c>
      <c r="F93" s="9">
        <v>0</v>
      </c>
    </row>
    <row r="94" spans="1:6" ht="20.25">
      <c r="A94" s="5" t="s">
        <v>242</v>
      </c>
      <c r="B94" s="6">
        <v>200</v>
      </c>
      <c r="C94" s="7" t="s">
        <v>243</v>
      </c>
      <c r="D94" s="8">
        <v>2800000</v>
      </c>
      <c r="E94" s="8">
        <v>35609.03</v>
      </c>
      <c r="F94" s="9">
        <v>2764390.97</v>
      </c>
    </row>
    <row r="95" spans="1:6" ht="12.75">
      <c r="A95" s="5" t="s">
        <v>244</v>
      </c>
      <c r="B95" s="6">
        <v>200</v>
      </c>
      <c r="C95" s="7" t="s">
        <v>245</v>
      </c>
      <c r="D95" s="8">
        <v>2800000</v>
      </c>
      <c r="E95" s="8">
        <v>35609.03</v>
      </c>
      <c r="F95" s="9">
        <v>2764390.97</v>
      </c>
    </row>
    <row r="96" spans="1:6" ht="12.75">
      <c r="A96" s="5" t="s">
        <v>144</v>
      </c>
      <c r="B96" s="6">
        <v>200</v>
      </c>
      <c r="C96" s="7" t="s">
        <v>246</v>
      </c>
      <c r="D96" s="8">
        <v>2800000</v>
      </c>
      <c r="E96" s="8">
        <v>35609.03</v>
      </c>
      <c r="F96" s="9">
        <v>2764390.97</v>
      </c>
    </row>
    <row r="97" spans="1:6" ht="12.75">
      <c r="A97" s="5" t="s">
        <v>146</v>
      </c>
      <c r="B97" s="6">
        <v>200</v>
      </c>
      <c r="C97" s="7" t="s">
        <v>247</v>
      </c>
      <c r="D97" s="8">
        <v>2800000</v>
      </c>
      <c r="E97" s="8">
        <v>35609.03</v>
      </c>
      <c r="F97" s="9">
        <v>2764390.97</v>
      </c>
    </row>
    <row r="98" spans="1:6" ht="12.75">
      <c r="A98" s="5" t="s">
        <v>148</v>
      </c>
      <c r="B98" s="6">
        <v>200</v>
      </c>
      <c r="C98" s="7" t="s">
        <v>248</v>
      </c>
      <c r="D98" s="8">
        <v>2800000</v>
      </c>
      <c r="E98" s="8">
        <v>35609.03</v>
      </c>
      <c r="F98" s="9">
        <v>2764390.97</v>
      </c>
    </row>
    <row r="99" spans="1:6" ht="12.75">
      <c r="A99" s="5" t="s">
        <v>249</v>
      </c>
      <c r="B99" s="6">
        <v>200</v>
      </c>
      <c r="C99" s="7" t="s">
        <v>250</v>
      </c>
      <c r="D99" s="8">
        <v>340000</v>
      </c>
      <c r="E99" s="8">
        <v>0</v>
      </c>
      <c r="F99" s="9">
        <v>340000</v>
      </c>
    </row>
    <row r="100" spans="1:6" ht="12.75">
      <c r="A100" s="5" t="s">
        <v>251</v>
      </c>
      <c r="B100" s="6">
        <v>200</v>
      </c>
      <c r="C100" s="7" t="s">
        <v>252</v>
      </c>
      <c r="D100" s="8">
        <v>340000</v>
      </c>
      <c r="E100" s="8">
        <v>0</v>
      </c>
      <c r="F100" s="9">
        <v>340000</v>
      </c>
    </row>
    <row r="101" spans="1:6" ht="20.25">
      <c r="A101" s="5" t="s">
        <v>253</v>
      </c>
      <c r="B101" s="6">
        <v>200</v>
      </c>
      <c r="C101" s="7" t="s">
        <v>254</v>
      </c>
      <c r="D101" s="8">
        <v>250000</v>
      </c>
      <c r="E101" s="8">
        <v>0</v>
      </c>
      <c r="F101" s="9">
        <v>250000</v>
      </c>
    </row>
    <row r="102" spans="1:6" ht="12.75">
      <c r="A102" s="5" t="s">
        <v>144</v>
      </c>
      <c r="B102" s="6">
        <v>200</v>
      </c>
      <c r="C102" s="7" t="s">
        <v>255</v>
      </c>
      <c r="D102" s="8">
        <v>250000</v>
      </c>
      <c r="E102" s="8">
        <v>0</v>
      </c>
      <c r="F102" s="9">
        <v>250000</v>
      </c>
    </row>
    <row r="103" spans="1:6" ht="12.75">
      <c r="A103" s="5" t="s">
        <v>146</v>
      </c>
      <c r="B103" s="6">
        <v>200</v>
      </c>
      <c r="C103" s="7" t="s">
        <v>256</v>
      </c>
      <c r="D103" s="8">
        <v>250000</v>
      </c>
      <c r="E103" s="8">
        <v>0</v>
      </c>
      <c r="F103" s="9">
        <v>250000</v>
      </c>
    </row>
    <row r="104" spans="1:6" ht="12.75">
      <c r="A104" s="5" t="s">
        <v>148</v>
      </c>
      <c r="B104" s="6">
        <v>200</v>
      </c>
      <c r="C104" s="7" t="s">
        <v>257</v>
      </c>
      <c r="D104" s="8">
        <v>250000</v>
      </c>
      <c r="E104" s="8">
        <v>0</v>
      </c>
      <c r="F104" s="9">
        <v>250000</v>
      </c>
    </row>
    <row r="105" spans="1:6" ht="12.75">
      <c r="A105" s="5" t="s">
        <v>258</v>
      </c>
      <c r="B105" s="6">
        <v>200</v>
      </c>
      <c r="C105" s="7" t="s">
        <v>259</v>
      </c>
      <c r="D105" s="8">
        <v>90000</v>
      </c>
      <c r="E105" s="8">
        <v>0</v>
      </c>
      <c r="F105" s="9">
        <v>90000</v>
      </c>
    </row>
    <row r="106" spans="1:6" ht="12.75">
      <c r="A106" s="5" t="s">
        <v>144</v>
      </c>
      <c r="B106" s="6">
        <v>200</v>
      </c>
      <c r="C106" s="7" t="s">
        <v>260</v>
      </c>
      <c r="D106" s="8">
        <v>90000</v>
      </c>
      <c r="E106" s="8">
        <v>0</v>
      </c>
      <c r="F106" s="9">
        <v>90000</v>
      </c>
    </row>
    <row r="107" spans="1:6" ht="12.75">
      <c r="A107" s="5" t="s">
        <v>146</v>
      </c>
      <c r="B107" s="6">
        <v>200</v>
      </c>
      <c r="C107" s="7" t="s">
        <v>261</v>
      </c>
      <c r="D107" s="8">
        <v>90000</v>
      </c>
      <c r="E107" s="8">
        <v>0</v>
      </c>
      <c r="F107" s="9">
        <v>90000</v>
      </c>
    </row>
    <row r="108" spans="1:6" ht="12.75">
      <c r="A108" s="5" t="s">
        <v>148</v>
      </c>
      <c r="B108" s="6">
        <v>200</v>
      </c>
      <c r="C108" s="7" t="s">
        <v>262</v>
      </c>
      <c r="D108" s="8">
        <v>90000</v>
      </c>
      <c r="E108" s="8">
        <v>0</v>
      </c>
      <c r="F108" s="9">
        <v>90000</v>
      </c>
    </row>
    <row r="109" spans="1:6" ht="12.75">
      <c r="A109" s="5" t="s">
        <v>263</v>
      </c>
      <c r="B109" s="6">
        <v>200</v>
      </c>
      <c r="C109" s="7" t="s">
        <v>264</v>
      </c>
      <c r="D109" s="8">
        <v>29899146.53</v>
      </c>
      <c r="E109" s="8">
        <v>10373332.47</v>
      </c>
      <c r="F109" s="9">
        <v>19525814.06</v>
      </c>
    </row>
    <row r="110" spans="1:6" ht="12.75">
      <c r="A110" s="5" t="s">
        <v>265</v>
      </c>
      <c r="B110" s="6">
        <v>200</v>
      </c>
      <c r="C110" s="7" t="s">
        <v>266</v>
      </c>
      <c r="D110" s="8">
        <v>29899146.53</v>
      </c>
      <c r="E110" s="8">
        <v>10373332.47</v>
      </c>
      <c r="F110" s="9">
        <v>19525814.06</v>
      </c>
    </row>
    <row r="111" spans="1:6" ht="20.25">
      <c r="A111" s="5" t="s">
        <v>267</v>
      </c>
      <c r="B111" s="6">
        <v>200</v>
      </c>
      <c r="C111" s="7" t="s">
        <v>268</v>
      </c>
      <c r="D111" s="8">
        <v>12499146.53</v>
      </c>
      <c r="E111" s="8">
        <v>3116872.81</v>
      </c>
      <c r="F111" s="9">
        <v>9382273.72</v>
      </c>
    </row>
    <row r="112" spans="1:6" ht="12.75">
      <c r="A112" s="5" t="s">
        <v>269</v>
      </c>
      <c r="B112" s="6">
        <v>200</v>
      </c>
      <c r="C112" s="7" t="s">
        <v>270</v>
      </c>
      <c r="D112" s="8">
        <v>7249146.53</v>
      </c>
      <c r="E112" s="8">
        <v>2665499.12</v>
      </c>
      <c r="F112" s="9">
        <v>4583647.41</v>
      </c>
    </row>
    <row r="113" spans="1:6" ht="12.75">
      <c r="A113" s="5" t="s">
        <v>271</v>
      </c>
      <c r="B113" s="6">
        <v>200</v>
      </c>
      <c r="C113" s="7" t="s">
        <v>272</v>
      </c>
      <c r="D113" s="8">
        <v>7249146.53</v>
      </c>
      <c r="E113" s="8">
        <v>2665499.12</v>
      </c>
      <c r="F113" s="9">
        <v>4583647.41</v>
      </c>
    </row>
    <row r="114" spans="1:6" ht="30">
      <c r="A114" s="5" t="s">
        <v>273</v>
      </c>
      <c r="B114" s="6">
        <v>200</v>
      </c>
      <c r="C114" s="7" t="s">
        <v>274</v>
      </c>
      <c r="D114" s="8">
        <v>7249146.53</v>
      </c>
      <c r="E114" s="8">
        <v>2665499.12</v>
      </c>
      <c r="F114" s="9">
        <v>4583647.41</v>
      </c>
    </row>
    <row r="115" spans="1:6" ht="30">
      <c r="A115" s="5" t="s">
        <v>117</v>
      </c>
      <c r="B115" s="6">
        <v>200</v>
      </c>
      <c r="C115" s="7" t="s">
        <v>275</v>
      </c>
      <c r="D115" s="8">
        <v>5881146.53</v>
      </c>
      <c r="E115" s="8">
        <v>2033762.14</v>
      </c>
      <c r="F115" s="9">
        <v>3847384.39</v>
      </c>
    </row>
    <row r="116" spans="1:6" ht="12.75">
      <c r="A116" s="5" t="s">
        <v>276</v>
      </c>
      <c r="B116" s="6">
        <v>200</v>
      </c>
      <c r="C116" s="7" t="s">
        <v>277</v>
      </c>
      <c r="D116" s="8">
        <v>5881146.53</v>
      </c>
      <c r="E116" s="8">
        <v>2033762.14</v>
      </c>
      <c r="F116" s="9">
        <v>3847384.39</v>
      </c>
    </row>
    <row r="117" spans="1:6" ht="12.75">
      <c r="A117" s="5" t="s">
        <v>278</v>
      </c>
      <c r="B117" s="6">
        <v>200</v>
      </c>
      <c r="C117" s="7" t="s">
        <v>279</v>
      </c>
      <c r="D117" s="8">
        <v>4513543</v>
      </c>
      <c r="E117" s="8">
        <v>1596063.21</v>
      </c>
      <c r="F117" s="9">
        <v>2917479.79</v>
      </c>
    </row>
    <row r="118" spans="1:6" ht="20.25">
      <c r="A118" s="5" t="s">
        <v>280</v>
      </c>
      <c r="B118" s="6">
        <v>200</v>
      </c>
      <c r="C118" s="7" t="s">
        <v>281</v>
      </c>
      <c r="D118" s="8">
        <v>1367603.53</v>
      </c>
      <c r="E118" s="8">
        <v>437698.93</v>
      </c>
      <c r="F118" s="9">
        <v>929904.6</v>
      </c>
    </row>
    <row r="119" spans="1:6" ht="12.75">
      <c r="A119" s="5" t="s">
        <v>144</v>
      </c>
      <c r="B119" s="6">
        <v>200</v>
      </c>
      <c r="C119" s="7" t="s">
        <v>282</v>
      </c>
      <c r="D119" s="8">
        <v>1308000</v>
      </c>
      <c r="E119" s="8">
        <v>609094.98</v>
      </c>
      <c r="F119" s="9">
        <v>698905.02</v>
      </c>
    </row>
    <row r="120" spans="1:6" ht="12.75">
      <c r="A120" s="5" t="s">
        <v>146</v>
      </c>
      <c r="B120" s="6">
        <v>200</v>
      </c>
      <c r="C120" s="7" t="s">
        <v>283</v>
      </c>
      <c r="D120" s="8">
        <v>1308000</v>
      </c>
      <c r="E120" s="8">
        <v>609094.98</v>
      </c>
      <c r="F120" s="9">
        <v>698905.02</v>
      </c>
    </row>
    <row r="121" spans="1:6" ht="12.75">
      <c r="A121" s="5" t="s">
        <v>148</v>
      </c>
      <c r="B121" s="6">
        <v>200</v>
      </c>
      <c r="C121" s="7" t="s">
        <v>284</v>
      </c>
      <c r="D121" s="8">
        <v>1308000</v>
      </c>
      <c r="E121" s="8">
        <v>609094.98</v>
      </c>
      <c r="F121" s="9">
        <v>698905.02</v>
      </c>
    </row>
    <row r="122" spans="1:6" ht="12.75">
      <c r="A122" s="5" t="s">
        <v>160</v>
      </c>
      <c r="B122" s="6">
        <v>200</v>
      </c>
      <c r="C122" s="7" t="s">
        <v>285</v>
      </c>
      <c r="D122" s="8">
        <v>60000</v>
      </c>
      <c r="E122" s="8">
        <v>22642</v>
      </c>
      <c r="F122" s="9">
        <v>37358</v>
      </c>
    </row>
    <row r="123" spans="1:6" ht="12.75">
      <c r="A123" s="5" t="s">
        <v>162</v>
      </c>
      <c r="B123" s="6">
        <v>200</v>
      </c>
      <c r="C123" s="7" t="s">
        <v>286</v>
      </c>
      <c r="D123" s="8">
        <v>60000</v>
      </c>
      <c r="E123" s="8">
        <v>22642</v>
      </c>
      <c r="F123" s="9">
        <v>37358</v>
      </c>
    </row>
    <row r="124" spans="1:6" ht="12.75">
      <c r="A124" s="5" t="s">
        <v>164</v>
      </c>
      <c r="B124" s="6">
        <v>200</v>
      </c>
      <c r="C124" s="7" t="s">
        <v>287</v>
      </c>
      <c r="D124" s="8">
        <v>30000</v>
      </c>
      <c r="E124" s="8">
        <v>7191</v>
      </c>
      <c r="F124" s="9">
        <v>22809</v>
      </c>
    </row>
    <row r="125" spans="1:6" ht="12.75">
      <c r="A125" s="5" t="s">
        <v>166</v>
      </c>
      <c r="B125" s="6">
        <v>200</v>
      </c>
      <c r="C125" s="7" t="s">
        <v>288</v>
      </c>
      <c r="D125" s="8">
        <v>30000</v>
      </c>
      <c r="E125" s="8">
        <v>15451</v>
      </c>
      <c r="F125" s="9">
        <v>14549</v>
      </c>
    </row>
    <row r="126" spans="1:6" ht="20.25">
      <c r="A126" s="5" t="s">
        <v>289</v>
      </c>
      <c r="B126" s="6">
        <v>200</v>
      </c>
      <c r="C126" s="7" t="s">
        <v>290</v>
      </c>
      <c r="D126" s="8">
        <v>3800000</v>
      </c>
      <c r="E126" s="8">
        <v>0</v>
      </c>
      <c r="F126" s="9">
        <v>3800000</v>
      </c>
    </row>
    <row r="127" spans="1:6" ht="20.25">
      <c r="A127" s="5" t="s">
        <v>291</v>
      </c>
      <c r="B127" s="6">
        <v>200</v>
      </c>
      <c r="C127" s="7" t="s">
        <v>292</v>
      </c>
      <c r="D127" s="8">
        <v>3800000</v>
      </c>
      <c r="E127" s="8">
        <v>0</v>
      </c>
      <c r="F127" s="9">
        <v>3800000</v>
      </c>
    </row>
    <row r="128" spans="1:6" ht="12.75">
      <c r="A128" s="5" t="s">
        <v>293</v>
      </c>
      <c r="B128" s="6">
        <v>200</v>
      </c>
      <c r="C128" s="7" t="s">
        <v>294</v>
      </c>
      <c r="D128" s="8">
        <v>3000000</v>
      </c>
      <c r="E128" s="8">
        <v>0</v>
      </c>
      <c r="F128" s="9">
        <v>3000000</v>
      </c>
    </row>
    <row r="129" spans="1:6" ht="12.75">
      <c r="A129" s="5" t="s">
        <v>144</v>
      </c>
      <c r="B129" s="6">
        <v>200</v>
      </c>
      <c r="C129" s="7" t="s">
        <v>295</v>
      </c>
      <c r="D129" s="8">
        <v>3000000</v>
      </c>
      <c r="E129" s="8">
        <v>0</v>
      </c>
      <c r="F129" s="9">
        <v>3000000</v>
      </c>
    </row>
    <row r="130" spans="1:6" ht="12.75">
      <c r="A130" s="5" t="s">
        <v>146</v>
      </c>
      <c r="B130" s="6">
        <v>200</v>
      </c>
      <c r="C130" s="7" t="s">
        <v>296</v>
      </c>
      <c r="D130" s="8">
        <v>3000000</v>
      </c>
      <c r="E130" s="8">
        <v>0</v>
      </c>
      <c r="F130" s="9">
        <v>3000000</v>
      </c>
    </row>
    <row r="131" spans="1:6" ht="12.75">
      <c r="A131" s="5" t="s">
        <v>148</v>
      </c>
      <c r="B131" s="6">
        <v>200</v>
      </c>
      <c r="C131" s="7" t="s">
        <v>297</v>
      </c>
      <c r="D131" s="8">
        <v>3000000</v>
      </c>
      <c r="E131" s="8">
        <v>0</v>
      </c>
      <c r="F131" s="9">
        <v>3000000</v>
      </c>
    </row>
    <row r="132" spans="1:6" ht="12.75">
      <c r="A132" s="5" t="s">
        <v>298</v>
      </c>
      <c r="B132" s="6">
        <v>200</v>
      </c>
      <c r="C132" s="7" t="s">
        <v>299</v>
      </c>
      <c r="D132" s="8">
        <v>500000</v>
      </c>
      <c r="E132" s="8">
        <v>0</v>
      </c>
      <c r="F132" s="9">
        <v>500000</v>
      </c>
    </row>
    <row r="133" spans="1:6" ht="12.75">
      <c r="A133" s="5" t="s">
        <v>144</v>
      </c>
      <c r="B133" s="6">
        <v>200</v>
      </c>
      <c r="C133" s="7" t="s">
        <v>300</v>
      </c>
      <c r="D133" s="8">
        <v>500000</v>
      </c>
      <c r="E133" s="8">
        <v>0</v>
      </c>
      <c r="F133" s="9">
        <v>500000</v>
      </c>
    </row>
    <row r="134" spans="1:6" ht="12.75">
      <c r="A134" s="5" t="s">
        <v>146</v>
      </c>
      <c r="B134" s="6">
        <v>200</v>
      </c>
      <c r="C134" s="7" t="s">
        <v>301</v>
      </c>
      <c r="D134" s="8">
        <v>500000</v>
      </c>
      <c r="E134" s="8">
        <v>0</v>
      </c>
      <c r="F134" s="9">
        <v>500000</v>
      </c>
    </row>
    <row r="135" spans="1:6" ht="12.75">
      <c r="A135" s="5" t="s">
        <v>148</v>
      </c>
      <c r="B135" s="6">
        <v>200</v>
      </c>
      <c r="C135" s="7" t="s">
        <v>302</v>
      </c>
      <c r="D135" s="8">
        <v>500000</v>
      </c>
      <c r="E135" s="8">
        <v>0</v>
      </c>
      <c r="F135" s="9">
        <v>500000</v>
      </c>
    </row>
    <row r="136" spans="1:6" ht="12.75">
      <c r="A136" s="5" t="s">
        <v>303</v>
      </c>
      <c r="B136" s="6">
        <v>200</v>
      </c>
      <c r="C136" s="7" t="s">
        <v>304</v>
      </c>
      <c r="D136" s="8">
        <v>300000</v>
      </c>
      <c r="E136" s="8">
        <v>0</v>
      </c>
      <c r="F136" s="9">
        <v>300000</v>
      </c>
    </row>
    <row r="137" spans="1:6" ht="12.75">
      <c r="A137" s="5" t="s">
        <v>144</v>
      </c>
      <c r="B137" s="6">
        <v>200</v>
      </c>
      <c r="C137" s="7" t="s">
        <v>305</v>
      </c>
      <c r="D137" s="8">
        <v>300000</v>
      </c>
      <c r="E137" s="8">
        <v>0</v>
      </c>
      <c r="F137" s="9">
        <v>300000</v>
      </c>
    </row>
    <row r="138" spans="1:6" ht="12.75">
      <c r="A138" s="5" t="s">
        <v>146</v>
      </c>
      <c r="B138" s="6">
        <v>200</v>
      </c>
      <c r="C138" s="7" t="s">
        <v>306</v>
      </c>
      <c r="D138" s="8">
        <v>300000</v>
      </c>
      <c r="E138" s="8">
        <v>0</v>
      </c>
      <c r="F138" s="9">
        <v>300000</v>
      </c>
    </row>
    <row r="139" spans="1:6" ht="12.75">
      <c r="A139" s="5" t="s">
        <v>148</v>
      </c>
      <c r="B139" s="6">
        <v>200</v>
      </c>
      <c r="C139" s="7" t="s">
        <v>307</v>
      </c>
      <c r="D139" s="8">
        <v>300000</v>
      </c>
      <c r="E139" s="8">
        <v>0</v>
      </c>
      <c r="F139" s="9">
        <v>300000</v>
      </c>
    </row>
    <row r="140" spans="1:6" ht="12.75">
      <c r="A140" s="5" t="s">
        <v>308</v>
      </c>
      <c r="B140" s="6">
        <v>200</v>
      </c>
      <c r="C140" s="7" t="s">
        <v>309</v>
      </c>
      <c r="D140" s="8">
        <v>500000</v>
      </c>
      <c r="E140" s="8">
        <v>197069.31</v>
      </c>
      <c r="F140" s="9">
        <v>302930.69</v>
      </c>
    </row>
    <row r="141" spans="1:6" ht="12.75">
      <c r="A141" s="5" t="s">
        <v>310</v>
      </c>
      <c r="B141" s="6">
        <v>200</v>
      </c>
      <c r="C141" s="7" t="s">
        <v>311</v>
      </c>
      <c r="D141" s="8">
        <v>300000</v>
      </c>
      <c r="E141" s="8">
        <v>197069.31</v>
      </c>
      <c r="F141" s="9">
        <v>102930.69</v>
      </c>
    </row>
    <row r="142" spans="1:6" ht="12.75">
      <c r="A142" s="5" t="s">
        <v>312</v>
      </c>
      <c r="B142" s="6">
        <v>200</v>
      </c>
      <c r="C142" s="7" t="s">
        <v>313</v>
      </c>
      <c r="D142" s="8">
        <v>300000</v>
      </c>
      <c r="E142" s="8">
        <v>197069.31</v>
      </c>
      <c r="F142" s="9">
        <v>102930.69</v>
      </c>
    </row>
    <row r="143" spans="1:6" ht="12.75">
      <c r="A143" s="5" t="s">
        <v>144</v>
      </c>
      <c r="B143" s="6">
        <v>200</v>
      </c>
      <c r="C143" s="7" t="s">
        <v>314</v>
      </c>
      <c r="D143" s="8">
        <v>300000</v>
      </c>
      <c r="E143" s="8">
        <v>197069.31</v>
      </c>
      <c r="F143" s="9">
        <v>102930.69</v>
      </c>
    </row>
    <row r="144" spans="1:6" ht="12.75">
      <c r="A144" s="5" t="s">
        <v>146</v>
      </c>
      <c r="B144" s="6">
        <v>200</v>
      </c>
      <c r="C144" s="7" t="s">
        <v>315</v>
      </c>
      <c r="D144" s="8">
        <v>300000</v>
      </c>
      <c r="E144" s="8">
        <v>197069.31</v>
      </c>
      <c r="F144" s="9">
        <v>102930.69</v>
      </c>
    </row>
    <row r="145" spans="1:6" ht="12.75">
      <c r="A145" s="5" t="s">
        <v>148</v>
      </c>
      <c r="B145" s="6">
        <v>200</v>
      </c>
      <c r="C145" s="7" t="s">
        <v>316</v>
      </c>
      <c r="D145" s="8">
        <v>300000</v>
      </c>
      <c r="E145" s="8">
        <v>197069.31</v>
      </c>
      <c r="F145" s="9">
        <v>102930.69</v>
      </c>
    </row>
    <row r="146" spans="1:6" ht="12.75">
      <c r="A146" s="5" t="s">
        <v>317</v>
      </c>
      <c r="B146" s="6">
        <v>200</v>
      </c>
      <c r="C146" s="7" t="s">
        <v>318</v>
      </c>
      <c r="D146" s="8">
        <v>200000</v>
      </c>
      <c r="E146" s="8">
        <v>0</v>
      </c>
      <c r="F146" s="9">
        <v>200000</v>
      </c>
    </row>
    <row r="147" spans="1:6" ht="12.75">
      <c r="A147" s="5" t="s">
        <v>319</v>
      </c>
      <c r="B147" s="6">
        <v>200</v>
      </c>
      <c r="C147" s="7" t="s">
        <v>320</v>
      </c>
      <c r="D147" s="8">
        <v>200000</v>
      </c>
      <c r="E147" s="8">
        <v>0</v>
      </c>
      <c r="F147" s="9">
        <v>200000</v>
      </c>
    </row>
    <row r="148" spans="1:6" ht="12.75">
      <c r="A148" s="5" t="s">
        <v>144</v>
      </c>
      <c r="B148" s="6">
        <v>200</v>
      </c>
      <c r="C148" s="7" t="s">
        <v>321</v>
      </c>
      <c r="D148" s="8">
        <v>200000</v>
      </c>
      <c r="E148" s="8">
        <v>0</v>
      </c>
      <c r="F148" s="9">
        <v>200000</v>
      </c>
    </row>
    <row r="149" spans="1:6" ht="12.75">
      <c r="A149" s="5" t="s">
        <v>146</v>
      </c>
      <c r="B149" s="6">
        <v>200</v>
      </c>
      <c r="C149" s="7" t="s">
        <v>322</v>
      </c>
      <c r="D149" s="8">
        <v>200000</v>
      </c>
      <c r="E149" s="8">
        <v>0</v>
      </c>
      <c r="F149" s="9">
        <v>200000</v>
      </c>
    </row>
    <row r="150" spans="1:6" ht="12.75">
      <c r="A150" s="5" t="s">
        <v>148</v>
      </c>
      <c r="B150" s="6">
        <v>200</v>
      </c>
      <c r="C150" s="7" t="s">
        <v>323</v>
      </c>
      <c r="D150" s="8">
        <v>200000</v>
      </c>
      <c r="E150" s="8">
        <v>0</v>
      </c>
      <c r="F150" s="9">
        <v>200000</v>
      </c>
    </row>
    <row r="151" spans="1:6" ht="12.75">
      <c r="A151" s="5" t="s">
        <v>324</v>
      </c>
      <c r="B151" s="6">
        <v>200</v>
      </c>
      <c r="C151" s="7" t="s">
        <v>325</v>
      </c>
      <c r="D151" s="8">
        <v>250000</v>
      </c>
      <c r="E151" s="8">
        <v>104904.38</v>
      </c>
      <c r="F151" s="9">
        <v>145095.62</v>
      </c>
    </row>
    <row r="152" spans="1:6" ht="12.75">
      <c r="A152" s="5" t="s">
        <v>326</v>
      </c>
      <c r="B152" s="6">
        <v>200</v>
      </c>
      <c r="C152" s="7" t="s">
        <v>327</v>
      </c>
      <c r="D152" s="8">
        <v>250000</v>
      </c>
      <c r="E152" s="8">
        <v>104904.38</v>
      </c>
      <c r="F152" s="9">
        <v>145095.62</v>
      </c>
    </row>
    <row r="153" spans="1:6" ht="12.75">
      <c r="A153" s="5" t="s">
        <v>328</v>
      </c>
      <c r="B153" s="6">
        <v>200</v>
      </c>
      <c r="C153" s="7" t="s">
        <v>329</v>
      </c>
      <c r="D153" s="8">
        <v>250000</v>
      </c>
      <c r="E153" s="8">
        <v>104904.38</v>
      </c>
      <c r="F153" s="9">
        <v>145095.62</v>
      </c>
    </row>
    <row r="154" spans="1:6" ht="12.75">
      <c r="A154" s="5" t="s">
        <v>144</v>
      </c>
      <c r="B154" s="6">
        <v>200</v>
      </c>
      <c r="C154" s="7" t="s">
        <v>330</v>
      </c>
      <c r="D154" s="8">
        <v>250000</v>
      </c>
      <c r="E154" s="8">
        <v>104904.38</v>
      </c>
      <c r="F154" s="9">
        <v>145095.62</v>
      </c>
    </row>
    <row r="155" spans="1:6" ht="12.75">
      <c r="A155" s="5" t="s">
        <v>146</v>
      </c>
      <c r="B155" s="6">
        <v>200</v>
      </c>
      <c r="C155" s="7" t="s">
        <v>331</v>
      </c>
      <c r="D155" s="8">
        <v>250000</v>
      </c>
      <c r="E155" s="8">
        <v>104904.38</v>
      </c>
      <c r="F155" s="9">
        <v>145095.62</v>
      </c>
    </row>
    <row r="156" spans="1:6" ht="12.75">
      <c r="A156" s="5" t="s">
        <v>148</v>
      </c>
      <c r="B156" s="6">
        <v>200</v>
      </c>
      <c r="C156" s="7" t="s">
        <v>332</v>
      </c>
      <c r="D156" s="8">
        <v>250000</v>
      </c>
      <c r="E156" s="8">
        <v>104904.38</v>
      </c>
      <c r="F156" s="9">
        <v>145095.62</v>
      </c>
    </row>
    <row r="157" spans="1:6" ht="12.75">
      <c r="A157" s="5" t="s">
        <v>333</v>
      </c>
      <c r="B157" s="6">
        <v>200</v>
      </c>
      <c r="C157" s="7" t="s">
        <v>334</v>
      </c>
      <c r="D157" s="8">
        <v>700000</v>
      </c>
      <c r="E157" s="8">
        <v>149400</v>
      </c>
      <c r="F157" s="9">
        <v>550600</v>
      </c>
    </row>
    <row r="158" spans="1:6" ht="20.25">
      <c r="A158" s="5" t="s">
        <v>335</v>
      </c>
      <c r="B158" s="6">
        <v>200</v>
      </c>
      <c r="C158" s="7" t="s">
        <v>336</v>
      </c>
      <c r="D158" s="8">
        <v>700000</v>
      </c>
      <c r="E158" s="8">
        <v>149400</v>
      </c>
      <c r="F158" s="9">
        <v>550600</v>
      </c>
    </row>
    <row r="159" spans="1:6" ht="12.75">
      <c r="A159" s="5" t="s">
        <v>337</v>
      </c>
      <c r="B159" s="6">
        <v>200</v>
      </c>
      <c r="C159" s="7" t="s">
        <v>338</v>
      </c>
      <c r="D159" s="8">
        <v>300000</v>
      </c>
      <c r="E159" s="8">
        <v>0</v>
      </c>
      <c r="F159" s="9">
        <v>300000</v>
      </c>
    </row>
    <row r="160" spans="1:6" ht="12.75">
      <c r="A160" s="5" t="s">
        <v>144</v>
      </c>
      <c r="B160" s="6">
        <v>200</v>
      </c>
      <c r="C160" s="7" t="s">
        <v>339</v>
      </c>
      <c r="D160" s="8">
        <v>300000</v>
      </c>
      <c r="E160" s="8">
        <v>0</v>
      </c>
      <c r="F160" s="9">
        <v>300000</v>
      </c>
    </row>
    <row r="161" spans="1:6" ht="12.75">
      <c r="A161" s="5" t="s">
        <v>146</v>
      </c>
      <c r="B161" s="6">
        <v>200</v>
      </c>
      <c r="C161" s="7" t="s">
        <v>340</v>
      </c>
      <c r="D161" s="8">
        <v>300000</v>
      </c>
      <c r="E161" s="8">
        <v>0</v>
      </c>
      <c r="F161" s="9">
        <v>300000</v>
      </c>
    </row>
    <row r="162" spans="1:6" ht="12.75">
      <c r="A162" s="5" t="s">
        <v>148</v>
      </c>
      <c r="B162" s="6">
        <v>200</v>
      </c>
      <c r="C162" s="7" t="s">
        <v>341</v>
      </c>
      <c r="D162" s="8">
        <v>300000</v>
      </c>
      <c r="E162" s="8">
        <v>0</v>
      </c>
      <c r="F162" s="9">
        <v>300000</v>
      </c>
    </row>
    <row r="163" spans="1:6" ht="12.75">
      <c r="A163" s="5" t="s">
        <v>342</v>
      </c>
      <c r="B163" s="6">
        <v>200</v>
      </c>
      <c r="C163" s="7" t="s">
        <v>343</v>
      </c>
      <c r="D163" s="8">
        <v>400000</v>
      </c>
      <c r="E163" s="8">
        <v>149400</v>
      </c>
      <c r="F163" s="9">
        <v>250600</v>
      </c>
    </row>
    <row r="164" spans="1:6" ht="12.75">
      <c r="A164" s="5" t="s">
        <v>144</v>
      </c>
      <c r="B164" s="6">
        <v>200</v>
      </c>
      <c r="C164" s="7" t="s">
        <v>344</v>
      </c>
      <c r="D164" s="8">
        <v>400000</v>
      </c>
      <c r="E164" s="8">
        <v>149400</v>
      </c>
      <c r="F164" s="9">
        <v>250600</v>
      </c>
    </row>
    <row r="165" spans="1:6" ht="12.75">
      <c r="A165" s="5" t="s">
        <v>146</v>
      </c>
      <c r="B165" s="6">
        <v>200</v>
      </c>
      <c r="C165" s="7" t="s">
        <v>345</v>
      </c>
      <c r="D165" s="8">
        <v>400000</v>
      </c>
      <c r="E165" s="8">
        <v>149400</v>
      </c>
      <c r="F165" s="9">
        <v>250600</v>
      </c>
    </row>
    <row r="166" spans="1:6" ht="12.75">
      <c r="A166" s="5" t="s">
        <v>148</v>
      </c>
      <c r="B166" s="6">
        <v>200</v>
      </c>
      <c r="C166" s="7" t="s">
        <v>346</v>
      </c>
      <c r="D166" s="8">
        <v>400000</v>
      </c>
      <c r="E166" s="8">
        <v>149400</v>
      </c>
      <c r="F166" s="9">
        <v>250600</v>
      </c>
    </row>
    <row r="167" spans="1:6" ht="30">
      <c r="A167" s="5" t="s">
        <v>347</v>
      </c>
      <c r="B167" s="6">
        <v>200</v>
      </c>
      <c r="C167" s="7" t="s">
        <v>348</v>
      </c>
      <c r="D167" s="8">
        <v>4700000</v>
      </c>
      <c r="E167" s="8">
        <v>2237027.6</v>
      </c>
      <c r="F167" s="9">
        <v>2462972.4</v>
      </c>
    </row>
    <row r="168" spans="1:6" ht="30">
      <c r="A168" s="5" t="s">
        <v>349</v>
      </c>
      <c r="B168" s="6">
        <v>200</v>
      </c>
      <c r="C168" s="7" t="s">
        <v>350</v>
      </c>
      <c r="D168" s="8">
        <v>4700000</v>
      </c>
      <c r="E168" s="8">
        <v>2237027.6</v>
      </c>
      <c r="F168" s="9">
        <v>2462972.4</v>
      </c>
    </row>
    <row r="169" spans="1:6" ht="12.75">
      <c r="A169" s="5" t="s">
        <v>351</v>
      </c>
      <c r="B169" s="6">
        <v>200</v>
      </c>
      <c r="C169" s="7" t="s">
        <v>352</v>
      </c>
      <c r="D169" s="8">
        <v>3500000</v>
      </c>
      <c r="E169" s="8">
        <v>1898000</v>
      </c>
      <c r="F169" s="9">
        <v>1602000</v>
      </c>
    </row>
    <row r="170" spans="1:6" ht="30">
      <c r="A170" s="5" t="s">
        <v>353</v>
      </c>
      <c r="B170" s="6">
        <v>200</v>
      </c>
      <c r="C170" s="7" t="s">
        <v>354</v>
      </c>
      <c r="D170" s="8">
        <v>3500000</v>
      </c>
      <c r="E170" s="8">
        <v>1898000</v>
      </c>
      <c r="F170" s="9">
        <v>1602000</v>
      </c>
    </row>
    <row r="171" spans="1:6" ht="12.75">
      <c r="A171" s="5" t="s">
        <v>144</v>
      </c>
      <c r="B171" s="6">
        <v>200</v>
      </c>
      <c r="C171" s="7" t="s">
        <v>355</v>
      </c>
      <c r="D171" s="8">
        <v>3500000</v>
      </c>
      <c r="E171" s="8">
        <v>1898000</v>
      </c>
      <c r="F171" s="9">
        <v>1602000</v>
      </c>
    </row>
    <row r="172" spans="1:6" ht="12.75">
      <c r="A172" s="5" t="s">
        <v>146</v>
      </c>
      <c r="B172" s="6">
        <v>200</v>
      </c>
      <c r="C172" s="7" t="s">
        <v>356</v>
      </c>
      <c r="D172" s="8">
        <v>3500000</v>
      </c>
      <c r="E172" s="8">
        <v>1898000</v>
      </c>
      <c r="F172" s="9">
        <v>1602000</v>
      </c>
    </row>
    <row r="173" spans="1:6" ht="12.75">
      <c r="A173" s="5" t="s">
        <v>148</v>
      </c>
      <c r="B173" s="6">
        <v>200</v>
      </c>
      <c r="C173" s="7" t="s">
        <v>357</v>
      </c>
      <c r="D173" s="8">
        <v>3500000</v>
      </c>
      <c r="E173" s="8">
        <v>1898000</v>
      </c>
      <c r="F173" s="9">
        <v>1602000</v>
      </c>
    </row>
    <row r="174" spans="1:6" ht="12.75">
      <c r="A174" s="5" t="s">
        <v>358</v>
      </c>
      <c r="B174" s="6">
        <v>200</v>
      </c>
      <c r="C174" s="7" t="s">
        <v>359</v>
      </c>
      <c r="D174" s="8">
        <v>1200000</v>
      </c>
      <c r="E174" s="8">
        <v>339027.6</v>
      </c>
      <c r="F174" s="9">
        <v>860972.4</v>
      </c>
    </row>
    <row r="175" spans="1:6" ht="30">
      <c r="A175" s="5" t="s">
        <v>360</v>
      </c>
      <c r="B175" s="6">
        <v>200</v>
      </c>
      <c r="C175" s="7" t="s">
        <v>361</v>
      </c>
      <c r="D175" s="8">
        <v>1200000</v>
      </c>
      <c r="E175" s="8">
        <v>339027.6</v>
      </c>
      <c r="F175" s="9">
        <v>860972.4</v>
      </c>
    </row>
    <row r="176" spans="1:6" ht="12.75">
      <c r="A176" s="5" t="s">
        <v>144</v>
      </c>
      <c r="B176" s="6">
        <v>200</v>
      </c>
      <c r="C176" s="7" t="s">
        <v>362</v>
      </c>
      <c r="D176" s="8">
        <v>1200000</v>
      </c>
      <c r="E176" s="8">
        <v>339027.6</v>
      </c>
      <c r="F176" s="9">
        <v>860972.4</v>
      </c>
    </row>
    <row r="177" spans="1:6" ht="12.75">
      <c r="A177" s="5" t="s">
        <v>146</v>
      </c>
      <c r="B177" s="6">
        <v>200</v>
      </c>
      <c r="C177" s="7" t="s">
        <v>363</v>
      </c>
      <c r="D177" s="8">
        <v>1200000</v>
      </c>
      <c r="E177" s="8">
        <v>339027.6</v>
      </c>
      <c r="F177" s="9">
        <v>860972.4</v>
      </c>
    </row>
    <row r="178" spans="1:6" ht="12.75">
      <c r="A178" s="5" t="s">
        <v>148</v>
      </c>
      <c r="B178" s="6">
        <v>200</v>
      </c>
      <c r="C178" s="7" t="s">
        <v>364</v>
      </c>
      <c r="D178" s="8">
        <v>1200000</v>
      </c>
      <c r="E178" s="8">
        <v>339027.6</v>
      </c>
      <c r="F178" s="9">
        <v>860972.4</v>
      </c>
    </row>
    <row r="179" spans="1:6" ht="30">
      <c r="A179" s="5" t="s">
        <v>365</v>
      </c>
      <c r="B179" s="6">
        <v>200</v>
      </c>
      <c r="C179" s="7" t="s">
        <v>366</v>
      </c>
      <c r="D179" s="8">
        <v>12700000</v>
      </c>
      <c r="E179" s="8">
        <v>5019432.06</v>
      </c>
      <c r="F179" s="9">
        <v>7680567.94</v>
      </c>
    </row>
    <row r="180" spans="1:6" ht="12.75">
      <c r="A180" s="5" t="s">
        <v>367</v>
      </c>
      <c r="B180" s="6">
        <v>200</v>
      </c>
      <c r="C180" s="7" t="s">
        <v>368</v>
      </c>
      <c r="D180" s="8">
        <v>12700000</v>
      </c>
      <c r="E180" s="8">
        <v>5019432.06</v>
      </c>
      <c r="F180" s="9">
        <v>7680567.94</v>
      </c>
    </row>
    <row r="181" spans="1:6" ht="20.25">
      <c r="A181" s="5" t="s">
        <v>369</v>
      </c>
      <c r="B181" s="6">
        <v>200</v>
      </c>
      <c r="C181" s="7" t="s">
        <v>370</v>
      </c>
      <c r="D181" s="8">
        <v>9100000</v>
      </c>
      <c r="E181" s="8">
        <v>4684725.11</v>
      </c>
      <c r="F181" s="9">
        <v>4415274.89</v>
      </c>
    </row>
    <row r="182" spans="1:6" ht="12.75">
      <c r="A182" s="5" t="s">
        <v>371</v>
      </c>
      <c r="B182" s="6">
        <v>200</v>
      </c>
      <c r="C182" s="7" t="s">
        <v>372</v>
      </c>
      <c r="D182" s="8">
        <v>9100000</v>
      </c>
      <c r="E182" s="8">
        <v>4684725.11</v>
      </c>
      <c r="F182" s="9">
        <v>4415274.89</v>
      </c>
    </row>
    <row r="183" spans="1:6" ht="12.75">
      <c r="A183" s="5" t="s">
        <v>144</v>
      </c>
      <c r="B183" s="6">
        <v>200</v>
      </c>
      <c r="C183" s="7" t="s">
        <v>373</v>
      </c>
      <c r="D183" s="8">
        <v>9100000</v>
      </c>
      <c r="E183" s="8">
        <v>4684725.11</v>
      </c>
      <c r="F183" s="9">
        <v>4415274.89</v>
      </c>
    </row>
    <row r="184" spans="1:6" ht="12.75">
      <c r="A184" s="5" t="s">
        <v>146</v>
      </c>
      <c r="B184" s="6">
        <v>200</v>
      </c>
      <c r="C184" s="7" t="s">
        <v>374</v>
      </c>
      <c r="D184" s="8">
        <v>9100000</v>
      </c>
      <c r="E184" s="8">
        <v>4684725.11</v>
      </c>
      <c r="F184" s="9">
        <v>4415274.89</v>
      </c>
    </row>
    <row r="185" spans="1:6" ht="12.75">
      <c r="A185" s="5" t="s">
        <v>148</v>
      </c>
      <c r="B185" s="6">
        <v>200</v>
      </c>
      <c r="C185" s="7" t="s">
        <v>375</v>
      </c>
      <c r="D185" s="8">
        <v>9100000</v>
      </c>
      <c r="E185" s="8">
        <v>4684725.11</v>
      </c>
      <c r="F185" s="9">
        <v>4415274.89</v>
      </c>
    </row>
    <row r="186" spans="1:6" ht="12.75">
      <c r="A186" s="5" t="s">
        <v>376</v>
      </c>
      <c r="B186" s="6">
        <v>200</v>
      </c>
      <c r="C186" s="7" t="s">
        <v>377</v>
      </c>
      <c r="D186" s="8">
        <v>1100000</v>
      </c>
      <c r="E186" s="8">
        <v>198134.24</v>
      </c>
      <c r="F186" s="9">
        <v>901865.76</v>
      </c>
    </row>
    <row r="187" spans="1:6" ht="12.75">
      <c r="A187" s="5" t="s">
        <v>378</v>
      </c>
      <c r="B187" s="6">
        <v>200</v>
      </c>
      <c r="C187" s="7" t="s">
        <v>379</v>
      </c>
      <c r="D187" s="8">
        <v>1100000</v>
      </c>
      <c r="E187" s="8">
        <v>198134.24</v>
      </c>
      <c r="F187" s="9">
        <v>901865.76</v>
      </c>
    </row>
    <row r="188" spans="1:6" ht="12.75">
      <c r="A188" s="5" t="s">
        <v>144</v>
      </c>
      <c r="B188" s="6">
        <v>200</v>
      </c>
      <c r="C188" s="7" t="s">
        <v>380</v>
      </c>
      <c r="D188" s="8">
        <v>1100000</v>
      </c>
      <c r="E188" s="8">
        <v>198134.24</v>
      </c>
      <c r="F188" s="9">
        <v>901865.76</v>
      </c>
    </row>
    <row r="189" spans="1:6" ht="12.75">
      <c r="A189" s="5" t="s">
        <v>146</v>
      </c>
      <c r="B189" s="6">
        <v>200</v>
      </c>
      <c r="C189" s="7" t="s">
        <v>381</v>
      </c>
      <c r="D189" s="8">
        <v>1100000</v>
      </c>
      <c r="E189" s="8">
        <v>198134.24</v>
      </c>
      <c r="F189" s="9">
        <v>901865.76</v>
      </c>
    </row>
    <row r="190" spans="1:6" ht="12.75">
      <c r="A190" s="5" t="s">
        <v>148</v>
      </c>
      <c r="B190" s="6">
        <v>200</v>
      </c>
      <c r="C190" s="7" t="s">
        <v>382</v>
      </c>
      <c r="D190" s="8">
        <v>1100000</v>
      </c>
      <c r="E190" s="8">
        <v>198134.24</v>
      </c>
      <c r="F190" s="9">
        <v>901865.76</v>
      </c>
    </row>
    <row r="191" spans="1:6" ht="20.25">
      <c r="A191" s="5" t="s">
        <v>383</v>
      </c>
      <c r="B191" s="6">
        <v>200</v>
      </c>
      <c r="C191" s="7" t="s">
        <v>384</v>
      </c>
      <c r="D191" s="8">
        <v>2500000</v>
      </c>
      <c r="E191" s="8">
        <v>136572.71</v>
      </c>
      <c r="F191" s="9">
        <v>2363427.29</v>
      </c>
    </row>
    <row r="192" spans="1:6" ht="12.75">
      <c r="A192" s="5" t="s">
        <v>385</v>
      </c>
      <c r="B192" s="6">
        <v>200</v>
      </c>
      <c r="C192" s="7" t="s">
        <v>386</v>
      </c>
      <c r="D192" s="8">
        <v>2500000</v>
      </c>
      <c r="E192" s="8">
        <v>136572.71</v>
      </c>
      <c r="F192" s="9">
        <v>2363427.29</v>
      </c>
    </row>
    <row r="193" spans="1:6" ht="12.75">
      <c r="A193" s="5" t="s">
        <v>144</v>
      </c>
      <c r="B193" s="6">
        <v>200</v>
      </c>
      <c r="C193" s="7" t="s">
        <v>387</v>
      </c>
      <c r="D193" s="8">
        <v>2500000</v>
      </c>
      <c r="E193" s="8">
        <v>136572.71</v>
      </c>
      <c r="F193" s="9">
        <v>2363427.29</v>
      </c>
    </row>
    <row r="194" spans="1:6" ht="12.75">
      <c r="A194" s="5" t="s">
        <v>146</v>
      </c>
      <c r="B194" s="6">
        <v>200</v>
      </c>
      <c r="C194" s="7" t="s">
        <v>388</v>
      </c>
      <c r="D194" s="8">
        <v>2500000</v>
      </c>
      <c r="E194" s="8">
        <v>136572.71</v>
      </c>
      <c r="F194" s="9">
        <v>2363427.29</v>
      </c>
    </row>
    <row r="195" spans="1:6" ht="12.75">
      <c r="A195" s="5" t="s">
        <v>148</v>
      </c>
      <c r="B195" s="6">
        <v>200</v>
      </c>
      <c r="C195" s="7" t="s">
        <v>389</v>
      </c>
      <c r="D195" s="8">
        <v>2500000</v>
      </c>
      <c r="E195" s="8">
        <v>136572.71</v>
      </c>
      <c r="F195" s="9">
        <v>2363427.29</v>
      </c>
    </row>
    <row r="196" spans="1:6" ht="12.75">
      <c r="A196" s="5" t="s">
        <v>390</v>
      </c>
      <c r="B196" s="6">
        <v>200</v>
      </c>
      <c r="C196" s="7" t="s">
        <v>391</v>
      </c>
      <c r="D196" s="8">
        <v>750000</v>
      </c>
      <c r="E196" s="8">
        <v>317500</v>
      </c>
      <c r="F196" s="9">
        <v>432500</v>
      </c>
    </row>
    <row r="197" spans="1:6" ht="12.75">
      <c r="A197" s="5" t="s">
        <v>392</v>
      </c>
      <c r="B197" s="6">
        <v>200</v>
      </c>
      <c r="C197" s="7" t="s">
        <v>393</v>
      </c>
      <c r="D197" s="8">
        <v>750000</v>
      </c>
      <c r="E197" s="8">
        <v>317500</v>
      </c>
      <c r="F197" s="9">
        <v>432500</v>
      </c>
    </row>
    <row r="198" spans="1:6" ht="20.25">
      <c r="A198" s="5" t="s">
        <v>394</v>
      </c>
      <c r="B198" s="6">
        <v>200</v>
      </c>
      <c r="C198" s="7" t="s">
        <v>395</v>
      </c>
      <c r="D198" s="8">
        <v>750000</v>
      </c>
      <c r="E198" s="8">
        <v>317500</v>
      </c>
      <c r="F198" s="9">
        <v>432500</v>
      </c>
    </row>
    <row r="199" spans="1:6" ht="12.75">
      <c r="A199" s="5" t="s">
        <v>396</v>
      </c>
      <c r="B199" s="6">
        <v>200</v>
      </c>
      <c r="C199" s="7" t="s">
        <v>397</v>
      </c>
      <c r="D199" s="8">
        <v>750000</v>
      </c>
      <c r="E199" s="8">
        <v>317500</v>
      </c>
      <c r="F199" s="9">
        <v>432500</v>
      </c>
    </row>
    <row r="200" spans="1:6" ht="20.25">
      <c r="A200" s="5" t="s">
        <v>398</v>
      </c>
      <c r="B200" s="6">
        <v>200</v>
      </c>
      <c r="C200" s="7" t="s">
        <v>399</v>
      </c>
      <c r="D200" s="8">
        <v>750000</v>
      </c>
      <c r="E200" s="8">
        <v>317500</v>
      </c>
      <c r="F200" s="9">
        <v>432500</v>
      </c>
    </row>
    <row r="201" spans="1:6" ht="20.25">
      <c r="A201" s="5" t="s">
        <v>400</v>
      </c>
      <c r="B201" s="6">
        <v>200</v>
      </c>
      <c r="C201" s="7" t="s">
        <v>401</v>
      </c>
      <c r="D201" s="8">
        <v>750000</v>
      </c>
      <c r="E201" s="8">
        <v>317500</v>
      </c>
      <c r="F201" s="9">
        <v>432500</v>
      </c>
    </row>
    <row r="202" spans="1:6" ht="20.25">
      <c r="A202" s="5" t="s">
        <v>402</v>
      </c>
      <c r="B202" s="6">
        <v>200</v>
      </c>
      <c r="C202" s="7" t="s">
        <v>403</v>
      </c>
      <c r="D202" s="8">
        <v>750000</v>
      </c>
      <c r="E202" s="8">
        <v>317500</v>
      </c>
      <c r="F202" s="9">
        <v>432500</v>
      </c>
    </row>
    <row r="203" spans="1:6" ht="12.75">
      <c r="A203" s="5" t="s">
        <v>404</v>
      </c>
      <c r="B203" s="6">
        <v>200</v>
      </c>
      <c r="C203" s="7" t="s">
        <v>405</v>
      </c>
      <c r="D203" s="8">
        <v>750000</v>
      </c>
      <c r="E203" s="8">
        <v>317500</v>
      </c>
      <c r="F203" s="9">
        <v>432500</v>
      </c>
    </row>
    <row r="204" spans="1:6" ht="20.25">
      <c r="A204" s="5" t="s">
        <v>406</v>
      </c>
      <c r="B204" s="6">
        <v>200</v>
      </c>
      <c r="C204" s="7" t="s">
        <v>407</v>
      </c>
      <c r="D204" s="8">
        <v>750000</v>
      </c>
      <c r="E204" s="8">
        <v>317500</v>
      </c>
      <c r="F204" s="9">
        <v>432500</v>
      </c>
    </row>
    <row r="205" spans="1:6" ht="12.75">
      <c r="A205" s="5" t="s">
        <v>408</v>
      </c>
      <c r="B205" s="6">
        <v>200</v>
      </c>
      <c r="C205" s="7" t="s">
        <v>409</v>
      </c>
      <c r="D205" s="8">
        <v>25550000</v>
      </c>
      <c r="E205" s="8">
        <v>10204027.45</v>
      </c>
      <c r="F205" s="9">
        <v>15345972.55</v>
      </c>
    </row>
    <row r="206" spans="1:6" ht="12.75">
      <c r="A206" s="5" t="s">
        <v>410</v>
      </c>
      <c r="B206" s="6">
        <v>200</v>
      </c>
      <c r="C206" s="7" t="s">
        <v>411</v>
      </c>
      <c r="D206" s="8">
        <v>25550000</v>
      </c>
      <c r="E206" s="8">
        <v>10204027.45</v>
      </c>
      <c r="F206" s="9">
        <v>15345972.55</v>
      </c>
    </row>
    <row r="207" spans="1:6" ht="20.25">
      <c r="A207" s="5" t="s">
        <v>412</v>
      </c>
      <c r="B207" s="6">
        <v>200</v>
      </c>
      <c r="C207" s="7" t="s">
        <v>413</v>
      </c>
      <c r="D207" s="8">
        <v>25550000</v>
      </c>
      <c r="E207" s="8">
        <v>10204027.45</v>
      </c>
      <c r="F207" s="9">
        <v>15345972.55</v>
      </c>
    </row>
    <row r="208" spans="1:6" ht="20.25">
      <c r="A208" s="5" t="s">
        <v>414</v>
      </c>
      <c r="B208" s="6">
        <v>200</v>
      </c>
      <c r="C208" s="7" t="s">
        <v>415</v>
      </c>
      <c r="D208" s="8">
        <v>22450000</v>
      </c>
      <c r="E208" s="8">
        <v>10140027.45</v>
      </c>
      <c r="F208" s="9">
        <v>12309972.55</v>
      </c>
    </row>
    <row r="209" spans="1:6" ht="20.25">
      <c r="A209" s="5" t="s">
        <v>416</v>
      </c>
      <c r="B209" s="6">
        <v>200</v>
      </c>
      <c r="C209" s="7" t="s">
        <v>417</v>
      </c>
      <c r="D209" s="8">
        <v>22100000</v>
      </c>
      <c r="E209" s="8">
        <v>10043800</v>
      </c>
      <c r="F209" s="9">
        <v>12056200</v>
      </c>
    </row>
    <row r="210" spans="1:6" ht="20.25">
      <c r="A210" s="5" t="s">
        <v>400</v>
      </c>
      <c r="B210" s="6">
        <v>200</v>
      </c>
      <c r="C210" s="7" t="s">
        <v>418</v>
      </c>
      <c r="D210" s="8">
        <v>22100000</v>
      </c>
      <c r="E210" s="8">
        <v>10043800</v>
      </c>
      <c r="F210" s="9">
        <v>12056200</v>
      </c>
    </row>
    <row r="211" spans="1:6" ht="20.25">
      <c r="A211" s="5" t="s">
        <v>402</v>
      </c>
      <c r="B211" s="6">
        <v>200</v>
      </c>
      <c r="C211" s="7" t="s">
        <v>419</v>
      </c>
      <c r="D211" s="8">
        <v>22100000</v>
      </c>
      <c r="E211" s="8">
        <v>10043800</v>
      </c>
      <c r="F211" s="9">
        <v>12056200</v>
      </c>
    </row>
    <row r="212" spans="1:6" ht="12.75">
      <c r="A212" s="5" t="s">
        <v>404</v>
      </c>
      <c r="B212" s="6">
        <v>200</v>
      </c>
      <c r="C212" s="7" t="s">
        <v>420</v>
      </c>
      <c r="D212" s="8">
        <v>22100000</v>
      </c>
      <c r="E212" s="8">
        <v>10043800</v>
      </c>
      <c r="F212" s="9">
        <v>12056200</v>
      </c>
    </row>
    <row r="213" spans="1:6" ht="20.25">
      <c r="A213" s="5" t="s">
        <v>406</v>
      </c>
      <c r="B213" s="6">
        <v>200</v>
      </c>
      <c r="C213" s="7" t="s">
        <v>421</v>
      </c>
      <c r="D213" s="8">
        <v>22100000</v>
      </c>
      <c r="E213" s="8">
        <v>10043800</v>
      </c>
      <c r="F213" s="9">
        <v>12056200</v>
      </c>
    </row>
    <row r="214" spans="1:6" ht="20.25">
      <c r="A214" s="5" t="s">
        <v>422</v>
      </c>
      <c r="B214" s="6">
        <v>200</v>
      </c>
      <c r="C214" s="7" t="s">
        <v>423</v>
      </c>
      <c r="D214" s="8">
        <v>350000</v>
      </c>
      <c r="E214" s="8">
        <v>96227.45</v>
      </c>
      <c r="F214" s="9">
        <v>253772.55</v>
      </c>
    </row>
    <row r="215" spans="1:6" ht="30">
      <c r="A215" s="5" t="s">
        <v>424</v>
      </c>
      <c r="B215" s="6">
        <v>200</v>
      </c>
      <c r="C215" s="7" t="s">
        <v>425</v>
      </c>
      <c r="D215" s="8">
        <v>350000</v>
      </c>
      <c r="E215" s="8">
        <v>96227.45</v>
      </c>
      <c r="F215" s="9">
        <v>253772.55</v>
      </c>
    </row>
    <row r="216" spans="1:6" ht="20.25">
      <c r="A216" s="5" t="s">
        <v>402</v>
      </c>
      <c r="B216" s="6">
        <v>200</v>
      </c>
      <c r="C216" s="7" t="s">
        <v>426</v>
      </c>
      <c r="D216" s="8">
        <v>350000</v>
      </c>
      <c r="E216" s="8">
        <v>96227.45</v>
      </c>
      <c r="F216" s="9">
        <v>253772.55</v>
      </c>
    </row>
    <row r="217" spans="1:6" ht="12.75">
      <c r="A217" s="5" t="s">
        <v>404</v>
      </c>
      <c r="B217" s="6">
        <v>200</v>
      </c>
      <c r="C217" s="7" t="s">
        <v>427</v>
      </c>
      <c r="D217" s="8">
        <v>350000</v>
      </c>
      <c r="E217" s="8">
        <v>96227.45</v>
      </c>
      <c r="F217" s="9">
        <v>253772.55</v>
      </c>
    </row>
    <row r="218" spans="1:6" ht="20.25">
      <c r="A218" s="5" t="s">
        <v>406</v>
      </c>
      <c r="B218" s="6">
        <v>200</v>
      </c>
      <c r="C218" s="7" t="s">
        <v>428</v>
      </c>
      <c r="D218" s="8">
        <v>350000</v>
      </c>
      <c r="E218" s="8">
        <v>96227.45</v>
      </c>
      <c r="F218" s="9">
        <v>253772.55</v>
      </c>
    </row>
    <row r="219" spans="1:6" ht="30">
      <c r="A219" s="5" t="s">
        <v>429</v>
      </c>
      <c r="B219" s="6">
        <v>200</v>
      </c>
      <c r="C219" s="7" t="s">
        <v>430</v>
      </c>
      <c r="D219" s="8">
        <v>3100000</v>
      </c>
      <c r="E219" s="8">
        <v>64000</v>
      </c>
      <c r="F219" s="9">
        <v>3036000</v>
      </c>
    </row>
    <row r="220" spans="1:6" ht="20.25">
      <c r="A220" s="5" t="s">
        <v>431</v>
      </c>
      <c r="B220" s="6">
        <v>200</v>
      </c>
      <c r="C220" s="7" t="s">
        <v>432</v>
      </c>
      <c r="D220" s="8">
        <v>2800000</v>
      </c>
      <c r="E220" s="8">
        <v>64000</v>
      </c>
      <c r="F220" s="9">
        <v>2736000</v>
      </c>
    </row>
    <row r="221" spans="1:6" ht="30">
      <c r="A221" s="5" t="s">
        <v>424</v>
      </c>
      <c r="B221" s="6">
        <v>200</v>
      </c>
      <c r="C221" s="7" t="s">
        <v>433</v>
      </c>
      <c r="D221" s="8">
        <v>2800000</v>
      </c>
      <c r="E221" s="8">
        <v>64000</v>
      </c>
      <c r="F221" s="9">
        <v>2736000</v>
      </c>
    </row>
    <row r="222" spans="1:6" ht="20.25">
      <c r="A222" s="5" t="s">
        <v>402</v>
      </c>
      <c r="B222" s="6">
        <v>200</v>
      </c>
      <c r="C222" s="7" t="s">
        <v>434</v>
      </c>
      <c r="D222" s="8">
        <v>2800000</v>
      </c>
      <c r="E222" s="8">
        <v>64000</v>
      </c>
      <c r="F222" s="9">
        <v>2736000</v>
      </c>
    </row>
    <row r="223" spans="1:6" ht="12.75">
      <c r="A223" s="5" t="s">
        <v>404</v>
      </c>
      <c r="B223" s="6">
        <v>200</v>
      </c>
      <c r="C223" s="7" t="s">
        <v>435</v>
      </c>
      <c r="D223" s="8">
        <v>2800000</v>
      </c>
      <c r="E223" s="8">
        <v>64000</v>
      </c>
      <c r="F223" s="9">
        <v>2736000</v>
      </c>
    </row>
    <row r="224" spans="1:6" ht="12.75">
      <c r="A224" s="5" t="s">
        <v>436</v>
      </c>
      <c r="B224" s="6">
        <v>200</v>
      </c>
      <c r="C224" s="7" t="s">
        <v>437</v>
      </c>
      <c r="D224" s="8">
        <v>2800000</v>
      </c>
      <c r="E224" s="8">
        <v>64000</v>
      </c>
      <c r="F224" s="9">
        <v>2736000</v>
      </c>
    </row>
    <row r="225" spans="1:6" ht="40.5">
      <c r="A225" s="5" t="s">
        <v>438</v>
      </c>
      <c r="B225" s="6">
        <v>200</v>
      </c>
      <c r="C225" s="7" t="s">
        <v>439</v>
      </c>
      <c r="D225" s="8">
        <v>300000</v>
      </c>
      <c r="E225" s="8">
        <v>0</v>
      </c>
      <c r="F225" s="9">
        <v>300000</v>
      </c>
    </row>
    <row r="226" spans="1:6" ht="20.25">
      <c r="A226" s="5" t="s">
        <v>402</v>
      </c>
      <c r="B226" s="6">
        <v>200</v>
      </c>
      <c r="C226" s="7" t="s">
        <v>440</v>
      </c>
      <c r="D226" s="8">
        <v>300000</v>
      </c>
      <c r="E226" s="8">
        <v>0</v>
      </c>
      <c r="F226" s="9">
        <v>300000</v>
      </c>
    </row>
    <row r="227" spans="1:6" ht="12.75">
      <c r="A227" s="5" t="s">
        <v>404</v>
      </c>
      <c r="B227" s="6">
        <v>200</v>
      </c>
      <c r="C227" s="7" t="s">
        <v>441</v>
      </c>
      <c r="D227" s="8">
        <v>300000</v>
      </c>
      <c r="E227" s="8">
        <v>0</v>
      </c>
      <c r="F227" s="9">
        <v>300000</v>
      </c>
    </row>
    <row r="228" spans="1:6" ht="12.75">
      <c r="A228" s="5" t="s">
        <v>436</v>
      </c>
      <c r="B228" s="6">
        <v>200</v>
      </c>
      <c r="C228" s="7" t="s">
        <v>442</v>
      </c>
      <c r="D228" s="8">
        <v>300000</v>
      </c>
      <c r="E228" s="8">
        <v>0</v>
      </c>
      <c r="F228" s="9">
        <v>300000</v>
      </c>
    </row>
    <row r="229" spans="1:6" ht="12.75">
      <c r="A229" s="5" t="s">
        <v>443</v>
      </c>
      <c r="B229" s="6">
        <v>200</v>
      </c>
      <c r="C229" s="7" t="s">
        <v>444</v>
      </c>
      <c r="D229" s="8">
        <v>828500</v>
      </c>
      <c r="E229" s="8">
        <v>345177.45</v>
      </c>
      <c r="F229" s="9">
        <v>483322.55</v>
      </c>
    </row>
    <row r="230" spans="1:6" ht="12.75">
      <c r="A230" s="5" t="s">
        <v>445</v>
      </c>
      <c r="B230" s="6">
        <v>200</v>
      </c>
      <c r="C230" s="7" t="s">
        <v>446</v>
      </c>
      <c r="D230" s="8">
        <v>828500</v>
      </c>
      <c r="E230" s="8">
        <v>345177.45</v>
      </c>
      <c r="F230" s="9">
        <v>483322.55</v>
      </c>
    </row>
    <row r="231" spans="1:6" ht="20.25">
      <c r="A231" s="5" t="s">
        <v>447</v>
      </c>
      <c r="B231" s="6">
        <v>200</v>
      </c>
      <c r="C231" s="7" t="s">
        <v>448</v>
      </c>
      <c r="D231" s="8">
        <v>828500</v>
      </c>
      <c r="E231" s="8">
        <v>345177.45</v>
      </c>
      <c r="F231" s="9">
        <v>483322.55</v>
      </c>
    </row>
    <row r="232" spans="1:6" ht="12.75">
      <c r="A232" s="5" t="s">
        <v>449</v>
      </c>
      <c r="B232" s="6">
        <v>200</v>
      </c>
      <c r="C232" s="7" t="s">
        <v>450</v>
      </c>
      <c r="D232" s="8">
        <v>828500</v>
      </c>
      <c r="E232" s="8">
        <v>345177.45</v>
      </c>
      <c r="F232" s="9">
        <v>483322.55</v>
      </c>
    </row>
    <row r="233" spans="1:6" ht="12.75">
      <c r="A233" s="5" t="s">
        <v>451</v>
      </c>
      <c r="B233" s="6">
        <v>200</v>
      </c>
      <c r="C233" s="7" t="s">
        <v>452</v>
      </c>
      <c r="D233" s="8">
        <v>828500</v>
      </c>
      <c r="E233" s="8">
        <v>345177.45</v>
      </c>
      <c r="F233" s="9">
        <v>483322.55</v>
      </c>
    </row>
    <row r="234" spans="1:6" ht="20.25">
      <c r="A234" s="5" t="s">
        <v>453</v>
      </c>
      <c r="B234" s="6">
        <v>200</v>
      </c>
      <c r="C234" s="7" t="s">
        <v>454</v>
      </c>
      <c r="D234" s="8">
        <v>828500</v>
      </c>
      <c r="E234" s="8">
        <v>345177.45</v>
      </c>
      <c r="F234" s="9">
        <v>483322.55</v>
      </c>
    </row>
    <row r="235" spans="1:6" ht="12.75">
      <c r="A235" s="5" t="s">
        <v>455</v>
      </c>
      <c r="B235" s="6">
        <v>200</v>
      </c>
      <c r="C235" s="7" t="s">
        <v>456</v>
      </c>
      <c r="D235" s="8">
        <v>7767955.15</v>
      </c>
      <c r="E235" s="8">
        <v>1473470</v>
      </c>
      <c r="F235" s="9">
        <v>6294485.15</v>
      </c>
    </row>
    <row r="236" spans="1:6" ht="12.75">
      <c r="A236" s="5" t="s">
        <v>457</v>
      </c>
      <c r="B236" s="6">
        <v>200</v>
      </c>
      <c r="C236" s="7" t="s">
        <v>458</v>
      </c>
      <c r="D236" s="8">
        <v>7767955.15</v>
      </c>
      <c r="E236" s="8">
        <v>1473470</v>
      </c>
      <c r="F236" s="9">
        <v>6294485.15</v>
      </c>
    </row>
    <row r="237" spans="1:6" ht="20.25">
      <c r="A237" s="5" t="s">
        <v>459</v>
      </c>
      <c r="B237" s="6">
        <v>200</v>
      </c>
      <c r="C237" s="7" t="s">
        <v>460</v>
      </c>
      <c r="D237" s="8">
        <v>7767955.15</v>
      </c>
      <c r="E237" s="8">
        <v>1473470</v>
      </c>
      <c r="F237" s="9">
        <v>6294485.15</v>
      </c>
    </row>
    <row r="238" spans="1:6" ht="12.75">
      <c r="A238" s="5" t="s">
        <v>461</v>
      </c>
      <c r="B238" s="6">
        <v>200</v>
      </c>
      <c r="C238" s="7" t="s">
        <v>462</v>
      </c>
      <c r="D238" s="8">
        <v>2917955.15</v>
      </c>
      <c r="E238" s="8">
        <v>1393480</v>
      </c>
      <c r="F238" s="9">
        <v>1524475.15</v>
      </c>
    </row>
    <row r="239" spans="1:6" ht="20.25">
      <c r="A239" s="5" t="s">
        <v>463</v>
      </c>
      <c r="B239" s="6">
        <v>200</v>
      </c>
      <c r="C239" s="7" t="s">
        <v>464</v>
      </c>
      <c r="D239" s="8">
        <v>2617955.15</v>
      </c>
      <c r="E239" s="8">
        <v>1220000</v>
      </c>
      <c r="F239" s="9">
        <v>1397955.15</v>
      </c>
    </row>
    <row r="240" spans="1:6" ht="30">
      <c r="A240" s="5" t="s">
        <v>465</v>
      </c>
      <c r="B240" s="6">
        <v>200</v>
      </c>
      <c r="C240" s="7" t="s">
        <v>466</v>
      </c>
      <c r="D240" s="8">
        <v>2617955.15</v>
      </c>
      <c r="E240" s="8">
        <v>1220000</v>
      </c>
      <c r="F240" s="9">
        <v>1397955.15</v>
      </c>
    </row>
    <row r="241" spans="1:6" ht="20.25">
      <c r="A241" s="5" t="s">
        <v>402</v>
      </c>
      <c r="B241" s="6">
        <v>200</v>
      </c>
      <c r="C241" s="7" t="s">
        <v>467</v>
      </c>
      <c r="D241" s="8">
        <v>2617955.15</v>
      </c>
      <c r="E241" s="8">
        <v>1220000</v>
      </c>
      <c r="F241" s="9">
        <v>1397955.15</v>
      </c>
    </row>
    <row r="242" spans="1:6" ht="12.75">
      <c r="A242" s="5" t="s">
        <v>404</v>
      </c>
      <c r="B242" s="6">
        <v>200</v>
      </c>
      <c r="C242" s="7" t="s">
        <v>468</v>
      </c>
      <c r="D242" s="8">
        <v>2617955.15</v>
      </c>
      <c r="E242" s="8">
        <v>1220000</v>
      </c>
      <c r="F242" s="9">
        <v>1397955.15</v>
      </c>
    </row>
    <row r="243" spans="1:6" ht="20.25">
      <c r="A243" s="5" t="s">
        <v>406</v>
      </c>
      <c r="B243" s="6">
        <v>200</v>
      </c>
      <c r="C243" s="7" t="s">
        <v>469</v>
      </c>
      <c r="D243" s="8">
        <v>2617955.15</v>
      </c>
      <c r="E243" s="8">
        <v>1220000</v>
      </c>
      <c r="F243" s="9">
        <v>1397955.15</v>
      </c>
    </row>
    <row r="244" spans="1:6" ht="12.75">
      <c r="A244" s="5" t="s">
        <v>470</v>
      </c>
      <c r="B244" s="6">
        <v>200</v>
      </c>
      <c r="C244" s="7" t="s">
        <v>471</v>
      </c>
      <c r="D244" s="8">
        <v>300000</v>
      </c>
      <c r="E244" s="8">
        <v>173480</v>
      </c>
      <c r="F244" s="9">
        <v>126520</v>
      </c>
    </row>
    <row r="245" spans="1:6" ht="30">
      <c r="A245" s="5" t="s">
        <v>465</v>
      </c>
      <c r="B245" s="6">
        <v>200</v>
      </c>
      <c r="C245" s="7" t="s">
        <v>472</v>
      </c>
      <c r="D245" s="8">
        <v>300000</v>
      </c>
      <c r="E245" s="8">
        <v>173480</v>
      </c>
      <c r="F245" s="9">
        <v>126520</v>
      </c>
    </row>
    <row r="246" spans="1:6" ht="20.25">
      <c r="A246" s="5" t="s">
        <v>402</v>
      </c>
      <c r="B246" s="6">
        <v>200</v>
      </c>
      <c r="C246" s="7" t="s">
        <v>473</v>
      </c>
      <c r="D246" s="8">
        <v>300000</v>
      </c>
      <c r="E246" s="8">
        <v>173480</v>
      </c>
      <c r="F246" s="9">
        <v>126520</v>
      </c>
    </row>
    <row r="247" spans="1:6" ht="12.75">
      <c r="A247" s="5" t="s">
        <v>404</v>
      </c>
      <c r="B247" s="6">
        <v>200</v>
      </c>
      <c r="C247" s="7" t="s">
        <v>474</v>
      </c>
      <c r="D247" s="8">
        <v>300000</v>
      </c>
      <c r="E247" s="8">
        <v>173480</v>
      </c>
      <c r="F247" s="9">
        <v>126520</v>
      </c>
    </row>
    <row r="248" spans="1:6" ht="20.25">
      <c r="A248" s="5" t="s">
        <v>406</v>
      </c>
      <c r="B248" s="6">
        <v>200</v>
      </c>
      <c r="C248" s="7" t="s">
        <v>475</v>
      </c>
      <c r="D248" s="8">
        <v>300000</v>
      </c>
      <c r="E248" s="8">
        <v>173480</v>
      </c>
      <c r="F248" s="9">
        <v>126520</v>
      </c>
    </row>
    <row r="249" spans="1:6" ht="30">
      <c r="A249" s="5" t="s">
        <v>465</v>
      </c>
      <c r="B249" s="6">
        <v>200</v>
      </c>
      <c r="C249" s="7" t="s">
        <v>476</v>
      </c>
      <c r="D249" s="8">
        <v>4850000</v>
      </c>
      <c r="E249" s="8">
        <v>79990</v>
      </c>
      <c r="F249" s="9">
        <v>4770010</v>
      </c>
    </row>
    <row r="250" spans="1:6" ht="20.25">
      <c r="A250" s="5" t="s">
        <v>402</v>
      </c>
      <c r="B250" s="6">
        <v>200</v>
      </c>
      <c r="C250" s="7" t="s">
        <v>477</v>
      </c>
      <c r="D250" s="8">
        <v>4850000</v>
      </c>
      <c r="E250" s="8">
        <v>79990</v>
      </c>
      <c r="F250" s="9">
        <v>4770010</v>
      </c>
    </row>
    <row r="251" spans="1:6" ht="12.75">
      <c r="A251" s="5" t="s">
        <v>404</v>
      </c>
      <c r="B251" s="6">
        <v>200</v>
      </c>
      <c r="C251" s="7" t="s">
        <v>478</v>
      </c>
      <c r="D251" s="8">
        <v>4850000</v>
      </c>
      <c r="E251" s="8">
        <v>79990</v>
      </c>
      <c r="F251" s="9">
        <v>4770010</v>
      </c>
    </row>
    <row r="252" spans="1:6" ht="12.75">
      <c r="A252" s="5" t="s">
        <v>436</v>
      </c>
      <c r="B252" s="6">
        <v>200</v>
      </c>
      <c r="C252" s="7" t="s">
        <v>479</v>
      </c>
      <c r="D252" s="8">
        <v>4850000</v>
      </c>
      <c r="E252" s="8">
        <v>79990</v>
      </c>
      <c r="F252" s="9">
        <v>4770010</v>
      </c>
    </row>
    <row r="253" spans="1:6" ht="12.75">
      <c r="A253" s="5" t="s">
        <v>480</v>
      </c>
      <c r="B253" s="6">
        <v>200</v>
      </c>
      <c r="C253" s="7" t="s">
        <v>481</v>
      </c>
      <c r="D253" s="8">
        <v>35000</v>
      </c>
      <c r="E253" s="8">
        <v>0</v>
      </c>
      <c r="F253" s="9">
        <v>35000</v>
      </c>
    </row>
    <row r="254" spans="1:6" ht="12.75">
      <c r="A254" s="5" t="s">
        <v>482</v>
      </c>
      <c r="B254" s="6">
        <v>200</v>
      </c>
      <c r="C254" s="7" t="s">
        <v>483</v>
      </c>
      <c r="D254" s="8">
        <v>35000</v>
      </c>
      <c r="E254" s="8">
        <v>0</v>
      </c>
      <c r="F254" s="9">
        <v>35000</v>
      </c>
    </row>
    <row r="255" spans="1:6" ht="12.75">
      <c r="A255" s="5" t="s">
        <v>484</v>
      </c>
      <c r="B255" s="6">
        <v>200</v>
      </c>
      <c r="C255" s="7" t="s">
        <v>485</v>
      </c>
      <c r="D255" s="8">
        <v>35000</v>
      </c>
      <c r="E255" s="8">
        <v>0</v>
      </c>
      <c r="F255" s="9">
        <v>35000</v>
      </c>
    </row>
    <row r="256" spans="1:6" ht="12.75">
      <c r="A256" s="5" t="s">
        <v>486</v>
      </c>
      <c r="B256" s="6">
        <v>200</v>
      </c>
      <c r="C256" s="7" t="s">
        <v>487</v>
      </c>
      <c r="D256" s="8">
        <v>35000</v>
      </c>
      <c r="E256" s="8">
        <v>0</v>
      </c>
      <c r="F256" s="9">
        <v>35000</v>
      </c>
    </row>
    <row r="257" spans="1:6" ht="12.75">
      <c r="A257" s="5" t="s">
        <v>488</v>
      </c>
      <c r="B257" s="6">
        <v>200</v>
      </c>
      <c r="C257" s="7" t="s">
        <v>489</v>
      </c>
      <c r="D257" s="8">
        <v>35000</v>
      </c>
      <c r="E257" s="8">
        <v>0</v>
      </c>
      <c r="F257" s="9">
        <v>35000</v>
      </c>
    </row>
    <row r="258" spans="1:6" ht="12.75">
      <c r="A258" s="5" t="s">
        <v>490</v>
      </c>
      <c r="B258" s="6">
        <v>450</v>
      </c>
      <c r="C258" s="7" t="s">
        <v>12</v>
      </c>
      <c r="D258" s="8">
        <v>-6996343.53</v>
      </c>
      <c r="E258" s="8">
        <v>-8722010.12</v>
      </c>
      <c r="F258" s="9">
        <v>0</v>
      </c>
    </row>
    <row r="259" spans="1:6" ht="12.75">
      <c r="A259" s="1"/>
      <c r="B259" s="10"/>
      <c r="C259" s="10"/>
      <c r="D259" s="11"/>
      <c r="E259" s="11"/>
      <c r="F259" s="11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17" t="s">
        <v>491</v>
      </c>
      <c r="B1" s="15"/>
      <c r="C1" s="15"/>
      <c r="D1" s="15"/>
      <c r="E1" s="15"/>
      <c r="F1" s="15"/>
    </row>
    <row r="2" spans="1:6" ht="12.75">
      <c r="A2" s="2"/>
      <c r="B2" s="12"/>
      <c r="C2" s="12"/>
      <c r="D2" s="12"/>
      <c r="E2" s="12"/>
      <c r="F2" s="12"/>
    </row>
    <row r="3" spans="1:6" ht="67.5" customHeight="1">
      <c r="A3" s="3" t="s">
        <v>0</v>
      </c>
      <c r="B3" s="3" t="s">
        <v>1</v>
      </c>
      <c r="C3" s="3" t="s">
        <v>492</v>
      </c>
      <c r="D3" s="3" t="s">
        <v>3</v>
      </c>
      <c r="E3" s="3" t="s">
        <v>4</v>
      </c>
      <c r="F3" s="3" t="s">
        <v>5</v>
      </c>
    </row>
    <row r="4" spans="1:6" ht="12.75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20.25">
      <c r="A5" s="5" t="s">
        <v>493</v>
      </c>
      <c r="B5" s="6">
        <v>500</v>
      </c>
      <c r="C5" s="7" t="s">
        <v>12</v>
      </c>
      <c r="D5" s="8">
        <v>6996343.53</v>
      </c>
      <c r="E5" s="8">
        <v>8722010.12</v>
      </c>
      <c r="F5" s="9">
        <v>0</v>
      </c>
    </row>
    <row r="6" spans="1:6" ht="20.25">
      <c r="A6" s="5" t="s">
        <v>494</v>
      </c>
      <c r="B6" s="6">
        <v>520</v>
      </c>
      <c r="C6" s="7" t="s">
        <v>12</v>
      </c>
      <c r="D6" s="8">
        <v>6996343.53</v>
      </c>
      <c r="E6" s="8">
        <v>0</v>
      </c>
      <c r="F6" s="9">
        <v>6996343.53</v>
      </c>
    </row>
    <row r="7" spans="1:6" ht="12.75">
      <c r="A7" s="5" t="s">
        <v>495</v>
      </c>
      <c r="B7" s="6">
        <v>520</v>
      </c>
      <c r="C7" s="7" t="s">
        <v>496</v>
      </c>
      <c r="D7" s="8">
        <v>6996343.53</v>
      </c>
      <c r="E7" s="8">
        <v>0</v>
      </c>
      <c r="F7" s="9">
        <v>6996343.53</v>
      </c>
    </row>
    <row r="8" spans="1:6" ht="12.75">
      <c r="A8" s="5" t="s">
        <v>497</v>
      </c>
      <c r="B8" s="6">
        <v>520</v>
      </c>
      <c r="C8" s="7" t="s">
        <v>498</v>
      </c>
      <c r="D8" s="8">
        <v>6996343.53</v>
      </c>
      <c r="E8" s="8">
        <v>0</v>
      </c>
      <c r="F8" s="9">
        <v>6996343.53</v>
      </c>
    </row>
    <row r="9" spans="1:6" ht="20.25">
      <c r="A9" s="5" t="s">
        <v>499</v>
      </c>
      <c r="B9" s="6">
        <v>520</v>
      </c>
      <c r="C9" s="7" t="s">
        <v>500</v>
      </c>
      <c r="D9" s="8">
        <v>6996343.53</v>
      </c>
      <c r="E9" s="8">
        <v>0</v>
      </c>
      <c r="F9" s="9">
        <v>6996343.53</v>
      </c>
    </row>
    <row r="10" spans="1:6" ht="20.25">
      <c r="A10" s="5" t="s">
        <v>501</v>
      </c>
      <c r="B10" s="6">
        <v>620</v>
      </c>
      <c r="C10" s="7" t="s">
        <v>12</v>
      </c>
      <c r="D10" s="8">
        <v>0</v>
      </c>
      <c r="E10" s="8">
        <v>0</v>
      </c>
      <c r="F10" s="9">
        <v>0</v>
      </c>
    </row>
    <row r="11" spans="1:6" ht="12.75">
      <c r="A11" s="5" t="s">
        <v>502</v>
      </c>
      <c r="B11" s="6">
        <v>700</v>
      </c>
      <c r="C11" s="7" t="s">
        <v>503</v>
      </c>
      <c r="D11" s="8">
        <v>0</v>
      </c>
      <c r="E11" s="8">
        <v>8722010.12</v>
      </c>
      <c r="F11" s="9">
        <v>0</v>
      </c>
    </row>
    <row r="12" spans="1:6" ht="12.75">
      <c r="A12" s="5" t="s">
        <v>504</v>
      </c>
      <c r="B12" s="6">
        <v>700</v>
      </c>
      <c r="C12" s="7" t="s">
        <v>505</v>
      </c>
      <c r="D12" s="8">
        <v>0</v>
      </c>
      <c r="E12" s="8">
        <v>8722010.12</v>
      </c>
      <c r="F12" s="9">
        <v>0</v>
      </c>
    </row>
    <row r="13" spans="1:6" ht="12.75">
      <c r="A13" s="5" t="s">
        <v>506</v>
      </c>
      <c r="B13" s="6">
        <v>710</v>
      </c>
      <c r="C13" s="7" t="s">
        <v>507</v>
      </c>
      <c r="D13" s="8">
        <v>-84818210.53</v>
      </c>
      <c r="E13" s="8">
        <v>-20718420.1</v>
      </c>
      <c r="F13" s="9">
        <v>0</v>
      </c>
    </row>
    <row r="14" spans="1:6" ht="12.75">
      <c r="A14" s="5" t="s">
        <v>508</v>
      </c>
      <c r="B14" s="6">
        <v>710</v>
      </c>
      <c r="C14" s="7" t="s">
        <v>509</v>
      </c>
      <c r="D14" s="8">
        <v>-84818210.53</v>
      </c>
      <c r="E14" s="8">
        <v>-20718420.1</v>
      </c>
      <c r="F14" s="9">
        <v>0</v>
      </c>
    </row>
    <row r="15" spans="1:6" ht="12.75">
      <c r="A15" s="5" t="s">
        <v>510</v>
      </c>
      <c r="B15" s="6">
        <v>710</v>
      </c>
      <c r="C15" s="7" t="s">
        <v>511</v>
      </c>
      <c r="D15" s="8">
        <v>-84818210.53</v>
      </c>
      <c r="E15" s="8">
        <v>-20718420.1</v>
      </c>
      <c r="F15" s="9">
        <v>0</v>
      </c>
    </row>
    <row r="16" spans="1:6" ht="12.75">
      <c r="A16" s="5" t="s">
        <v>512</v>
      </c>
      <c r="B16" s="6">
        <v>710</v>
      </c>
      <c r="C16" s="7" t="s">
        <v>513</v>
      </c>
      <c r="D16" s="8">
        <v>-84818210.53</v>
      </c>
      <c r="E16" s="8">
        <v>-20718420.1</v>
      </c>
      <c r="F16" s="9">
        <v>0</v>
      </c>
    </row>
    <row r="17" spans="1:6" ht="12.75">
      <c r="A17" s="5" t="s">
        <v>514</v>
      </c>
      <c r="B17" s="6">
        <v>720</v>
      </c>
      <c r="C17" s="7" t="s">
        <v>515</v>
      </c>
      <c r="D17" s="8">
        <v>84818210.53</v>
      </c>
      <c r="E17" s="8">
        <v>29440430.22</v>
      </c>
      <c r="F17" s="9">
        <v>0</v>
      </c>
    </row>
    <row r="18" spans="1:6" ht="12.75">
      <c r="A18" s="5" t="s">
        <v>516</v>
      </c>
      <c r="B18" s="6">
        <v>720</v>
      </c>
      <c r="C18" s="7" t="s">
        <v>517</v>
      </c>
      <c r="D18" s="8">
        <v>84818210.53</v>
      </c>
      <c r="E18" s="8">
        <v>29440430.22</v>
      </c>
      <c r="F18" s="9">
        <v>0</v>
      </c>
    </row>
    <row r="19" spans="1:6" ht="12.75">
      <c r="A19" s="5" t="s">
        <v>518</v>
      </c>
      <c r="B19" s="6">
        <v>720</v>
      </c>
      <c r="C19" s="7" t="s">
        <v>519</v>
      </c>
      <c r="D19" s="8">
        <v>84818210.53</v>
      </c>
      <c r="E19" s="8">
        <v>29440430.22</v>
      </c>
      <c r="F19" s="9">
        <v>0</v>
      </c>
    </row>
    <row r="20" spans="1:6" ht="12.75">
      <c r="A20" s="5" t="s">
        <v>520</v>
      </c>
      <c r="B20" s="6">
        <v>720</v>
      </c>
      <c r="C20" s="7" t="s">
        <v>521</v>
      </c>
      <c r="D20" s="8">
        <v>84818210.53</v>
      </c>
      <c r="E20" s="8">
        <v>29440430.22</v>
      </c>
      <c r="F20" s="9">
        <v>0</v>
      </c>
    </row>
    <row r="21" spans="1:6" ht="20.25">
      <c r="A21" s="5" t="s">
        <v>522</v>
      </c>
      <c r="B21" s="6">
        <v>710</v>
      </c>
      <c r="C21" s="7" t="s">
        <v>523</v>
      </c>
      <c r="D21" s="8">
        <v>0</v>
      </c>
      <c r="E21" s="8">
        <v>0</v>
      </c>
      <c r="F21" s="9">
        <v>0</v>
      </c>
    </row>
    <row r="22" spans="1:6" ht="20.25">
      <c r="A22" s="5" t="s">
        <v>524</v>
      </c>
      <c r="B22" s="6">
        <v>720</v>
      </c>
      <c r="C22" s="7" t="s">
        <v>525</v>
      </c>
      <c r="D22" s="8">
        <v>0</v>
      </c>
      <c r="E22" s="8">
        <v>0</v>
      </c>
      <c r="F22" s="9">
        <v>0</v>
      </c>
    </row>
    <row r="23" spans="1:6" ht="12.75">
      <c r="A23" s="1"/>
      <c r="B23" s="10"/>
      <c r="C23" s="10"/>
      <c r="D23" s="11"/>
      <c r="E23" s="11"/>
      <c r="F23" s="11"/>
    </row>
    <row r="24" spans="1:6" ht="13.5">
      <c r="A24" s="18" t="s">
        <v>526</v>
      </c>
      <c r="B24" s="1"/>
      <c r="C24" s="13"/>
      <c r="D24" s="1"/>
      <c r="E24" s="19" t="s">
        <v>527</v>
      </c>
      <c r="F24" s="20"/>
    </row>
    <row r="25" spans="1:6" ht="12.75">
      <c r="A25" s="15"/>
      <c r="B25" s="1"/>
      <c r="C25" s="14" t="s">
        <v>528</v>
      </c>
      <c r="D25" s="1"/>
      <c r="E25" s="21" t="s">
        <v>529</v>
      </c>
      <c r="F25" s="15"/>
    </row>
    <row r="26" spans="1:6" ht="11.25" customHeight="1">
      <c r="A26" s="22" t="s">
        <v>530</v>
      </c>
      <c r="B26" s="1"/>
      <c r="C26" s="13"/>
      <c r="D26" s="1"/>
      <c r="E26" s="19"/>
      <c r="F26" s="20"/>
    </row>
    <row r="27" spans="1:6" ht="12.75">
      <c r="A27" s="15"/>
      <c r="B27" s="1"/>
      <c r="C27" s="14" t="s">
        <v>528</v>
      </c>
      <c r="D27" s="1"/>
      <c r="E27" s="21" t="s">
        <v>529</v>
      </c>
      <c r="F27" s="15"/>
    </row>
    <row r="28" spans="1:6" ht="21.75" customHeight="1">
      <c r="A28" s="18" t="s">
        <v>531</v>
      </c>
      <c r="B28" s="1"/>
      <c r="C28" s="13"/>
      <c r="D28" s="1"/>
      <c r="E28" s="19" t="s">
        <v>532</v>
      </c>
      <c r="F28" s="20"/>
    </row>
    <row r="29" spans="1:6" ht="12.75">
      <c r="A29" s="15"/>
      <c r="B29" s="1"/>
      <c r="C29" s="14" t="s">
        <v>528</v>
      </c>
      <c r="D29" s="1"/>
      <c r="E29" s="21" t="s">
        <v>529</v>
      </c>
      <c r="F29" s="15"/>
    </row>
    <row r="30" spans="1:6" ht="12.75">
      <c r="A30" s="16" t="s">
        <v>533</v>
      </c>
      <c r="B30" s="15"/>
      <c r="C30" s="15"/>
      <c r="D30" s="15"/>
      <c r="E30" s="15"/>
      <c r="F30" s="15"/>
    </row>
  </sheetData>
  <sheetProtection/>
  <mergeCells count="11">
    <mergeCell ref="E27:F27"/>
    <mergeCell ref="A28:A29"/>
    <mergeCell ref="E28:F28"/>
    <mergeCell ref="E29:F29"/>
    <mergeCell ref="A30:F30"/>
    <mergeCell ref="A1:F1"/>
    <mergeCell ref="A24:A25"/>
    <mergeCell ref="E24:F24"/>
    <mergeCell ref="E25:F25"/>
    <mergeCell ref="A26:A27"/>
    <mergeCell ref="E26:F2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USERNew</dc:creator>
  <cp:keywords/>
  <dc:description/>
  <cp:lastModifiedBy>Пользователь</cp:lastModifiedBy>
  <cp:lastPrinted>2017-07-03T13:39:25Z</cp:lastPrinted>
  <dcterms:created xsi:type="dcterms:W3CDTF">2017-07-03T13:39:47Z</dcterms:created>
  <dcterms:modified xsi:type="dcterms:W3CDTF">2017-07-19T11:53:23Z</dcterms:modified>
  <cp:category/>
  <cp:version/>
  <cp:contentType/>
  <cp:contentStatus/>
</cp:coreProperties>
</file>